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msa-my.sharepoint.com/personal/75pmc008_tim_pl/Documents/TIM/Serwisy WWW/en.timsa.pl/_Content en.timsa.pl/Investor relations/Selected financial data/"/>
    </mc:Choice>
  </mc:AlternateContent>
  <xr:revisionPtr revIDLastSave="632" documentId="8_{5A644C7C-FEE6-4517-B944-5944C93FD2FE}" xr6:coauthVersionLast="47" xr6:coauthVersionMax="47" xr10:uidLastSave="{F8431B75-F61D-4C46-AB8C-121758D0DF9F}"/>
  <bookViews>
    <workbookView xWindow="-28920" yWindow="-120" windowWidth="29040" windowHeight="15840" activeTab="4" xr2:uid="{C8CA88E5-140E-4AAF-8BDE-63E340194398}"/>
  </bookViews>
  <sheets>
    <sheet name="TIM Group =&gt;" sheetId="6" r:id="rId1"/>
    <sheet name="Assets" sheetId="1" r:id="rId2"/>
    <sheet name="Liabilities" sheetId="2" r:id="rId3"/>
    <sheet name="Profit and Loss Account" sheetId="3" r:id="rId4"/>
    <sheet name="Cash Flow" sheetId="8" r:id="rId5"/>
    <sheet name="Indicators" sheetId="7" r:id="rId6"/>
  </sheets>
  <definedNames>
    <definedName name="_xlnm.Print_Area" localSheetId="1">Assets!$A$1:$P$28</definedName>
    <definedName name="_xlnm.Print_Area" localSheetId="2">Liabilities!$A$1:$P$37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0" i="7" l="1"/>
  <c r="M7" i="7"/>
  <c r="P20" i="7"/>
  <c r="U20" i="7"/>
  <c r="O20" i="7"/>
  <c r="O14" i="7"/>
  <c r="O13" i="7"/>
  <c r="O12" i="7"/>
  <c r="O11" i="7"/>
  <c r="O10" i="7"/>
  <c r="O7" i="7"/>
  <c r="O6" i="7"/>
  <c r="N7" i="7"/>
  <c r="N6" i="7"/>
  <c r="O2" i="7"/>
  <c r="P2" i="7"/>
  <c r="Q2" i="7"/>
  <c r="R2" i="7"/>
  <c r="T2" i="7"/>
  <c r="U2" i="7"/>
  <c r="V2" i="7"/>
  <c r="O3" i="7"/>
  <c r="P3" i="7"/>
  <c r="Q3" i="7"/>
  <c r="T3" i="7"/>
  <c r="U3" i="7"/>
  <c r="O4" i="7"/>
  <c r="O5" i="7"/>
  <c r="P5" i="7"/>
  <c r="Q5" i="7"/>
  <c r="T5" i="7"/>
  <c r="U5" i="7"/>
  <c r="L19" i="7"/>
  <c r="M19" i="7"/>
  <c r="N19" i="7"/>
  <c r="O19" i="7"/>
  <c r="Q7" i="7"/>
  <c r="S7" i="7"/>
  <c r="Q20" i="7"/>
  <c r="R20" i="7"/>
  <c r="T20" i="7"/>
  <c r="V20" i="7"/>
  <c r="U7" i="7" l="1"/>
  <c r="P4" i="7"/>
  <c r="V7" i="7"/>
  <c r="T7" i="7"/>
  <c r="S2" i="7"/>
  <c r="T4" i="7"/>
  <c r="S5" i="7"/>
  <c r="S4" i="7"/>
  <c r="S3" i="7"/>
  <c r="P7" i="7"/>
  <c r="V5" i="7"/>
  <c r="R5" i="7"/>
  <c r="V4" i="7"/>
  <c r="R4" i="7"/>
  <c r="V3" i="7"/>
  <c r="R3" i="7"/>
  <c r="M6" i="7"/>
  <c r="U4" i="7"/>
  <c r="Q4" i="7"/>
  <c r="R7" i="7"/>
  <c r="Q14" i="7" l="1"/>
  <c r="R14" i="7"/>
  <c r="S14" i="7"/>
  <c r="T14" i="7"/>
  <c r="U14" i="7"/>
  <c r="V14" i="7"/>
  <c r="Q18" i="7"/>
  <c r="R18" i="7"/>
  <c r="S18" i="7"/>
  <c r="T18" i="7"/>
  <c r="U18" i="7"/>
  <c r="V18" i="7"/>
  <c r="Q19" i="7"/>
  <c r="R19" i="7"/>
  <c r="S19" i="7"/>
  <c r="T19" i="7"/>
  <c r="U19" i="7"/>
  <c r="V19" i="7"/>
  <c r="Q12" i="7"/>
  <c r="R12" i="7"/>
  <c r="S12" i="7"/>
  <c r="T12" i="7"/>
  <c r="U12" i="7"/>
  <c r="V12" i="7"/>
  <c r="P12" i="7"/>
  <c r="P19" i="7"/>
  <c r="P18" i="7"/>
  <c r="P14" i="7"/>
  <c r="U21" i="7" l="1"/>
  <c r="Q21" i="7"/>
  <c r="V21" i="7"/>
  <c r="R21" i="7"/>
  <c r="Q6" i="7"/>
  <c r="Q13" i="7"/>
  <c r="V11" i="7"/>
  <c r="V10" i="7"/>
  <c r="P6" i="7"/>
  <c r="P13" i="7"/>
  <c r="S21" i="7"/>
  <c r="U10" i="7"/>
  <c r="U11" i="7"/>
  <c r="S11" i="7"/>
  <c r="S10" i="7"/>
  <c r="T11" i="7"/>
  <c r="T10" i="7"/>
  <c r="U6" i="7"/>
  <c r="U13" i="7"/>
  <c r="Q11" i="7"/>
  <c r="Q10" i="7"/>
  <c r="T6" i="7"/>
  <c r="T13" i="7"/>
  <c r="P11" i="7"/>
  <c r="P10" i="7"/>
  <c r="S6" i="7"/>
  <c r="S13" i="7"/>
  <c r="P21" i="7"/>
  <c r="V13" i="7"/>
  <c r="V6" i="7"/>
  <c r="R6" i="7"/>
  <c r="R13" i="7"/>
  <c r="T21" i="7"/>
  <c r="R11" i="7"/>
  <c r="R10" i="7"/>
  <c r="L4" i="7" l="1"/>
  <c r="O18" i="7"/>
  <c r="O21" i="7" s="1"/>
  <c r="M20" i="7" l="1"/>
  <c r="N20" i="7"/>
  <c r="L20" i="7"/>
  <c r="M14" i="7"/>
  <c r="N14" i="7"/>
  <c r="L14" i="7"/>
  <c r="M13" i="7"/>
  <c r="N13" i="7"/>
  <c r="L13" i="7"/>
  <c r="M12" i="7"/>
  <c r="N12" i="7"/>
  <c r="L12" i="7"/>
  <c r="M11" i="7"/>
  <c r="N11" i="7"/>
  <c r="L11" i="7"/>
  <c r="L10" i="7"/>
  <c r="N10" i="7"/>
  <c r="M10" i="7"/>
  <c r="L6" i="7"/>
  <c r="L7" i="7"/>
  <c r="L5" i="7"/>
  <c r="L3" i="7"/>
  <c r="L2" i="7"/>
  <c r="M4" i="7" l="1"/>
  <c r="N4" i="7"/>
  <c r="N18" i="7" l="1"/>
  <c r="N21" i="7" s="1"/>
  <c r="M18" i="7"/>
  <c r="M21" i="7" s="1"/>
  <c r="L18" i="7"/>
  <c r="L21" i="7" s="1"/>
  <c r="N5" i="7"/>
  <c r="M3" i="7"/>
  <c r="M2" i="7"/>
  <c r="M5" i="7"/>
  <c r="N3" i="7"/>
  <c r="N2" i="7"/>
</calcChain>
</file>

<file path=xl/sharedStrings.xml><?xml version="1.0" encoding="utf-8"?>
<sst xmlns="http://schemas.openxmlformats.org/spreadsheetml/2006/main" count="248" uniqueCount="177">
  <si>
    <t>31.12.2020</t>
  </si>
  <si>
    <t>30.09.2020</t>
  </si>
  <si>
    <t>31.12.2019</t>
  </si>
  <si>
    <t>30.06.2021</t>
  </si>
  <si>
    <t>31.03.2021</t>
  </si>
  <si>
    <t>01.01.2021 - 31.12.2021</t>
  </si>
  <si>
    <t>01.01.2021 - 30.09.2021</t>
  </si>
  <si>
    <t>01.01.2021 - 30.06.2021</t>
  </si>
  <si>
    <t>01.01.2021 - 31.03.2021</t>
  </si>
  <si>
    <t>01.01.2020-31.12.2020</t>
  </si>
  <si>
    <t>01.01.2020 - 31.09.2020</t>
  </si>
  <si>
    <t>01.01.2020 - 30.06.2020</t>
  </si>
  <si>
    <t>01.01.2020 - 31.03.2020</t>
  </si>
  <si>
    <t>01.01.20219-31.12.2019</t>
  </si>
  <si>
    <t>01.01.2019 - 31.09.2019</t>
  </si>
  <si>
    <t>01.01.2019 - 30.06.2019</t>
  </si>
  <si>
    <t>01.01.2019-31.03.2019</t>
  </si>
  <si>
    <t>01.01.2020 - 30.09.2020</t>
  </si>
  <si>
    <t>01.01.2019 - 30.09.2019</t>
  </si>
  <si>
    <t>01.01.2019-31.03.20219</t>
  </si>
  <si>
    <t>01.01.2021-31.12.2021</t>
  </si>
  <si>
    <t>01.01.2019-31.12.2019</t>
  </si>
  <si>
    <t>EBIT margin in% (EBIT / Sales revenue) x 100%</t>
  </si>
  <si>
    <t>EBITDA margin in % (EBITDA/ Sales revenue) x100%</t>
  </si>
  <si>
    <t>Net margin on sales in % (Net profit on sales / Sales revenue) x 100%</t>
  </si>
  <si>
    <t>Profit margin (loss) net in % (Net Profit/Sales Revenue) x 100%</t>
  </si>
  <si>
    <t>Return on Assets (ROA) * (Net Profit / Assets) x 100%</t>
  </si>
  <si>
    <t>Retun on Equity (ROE)* (Net Profit /Equity capital) x 100%</t>
  </si>
  <si>
    <t>Debt liquidity ratios</t>
  </si>
  <si>
    <t>Cash liquidity ratio (Cash and cash equivalents / Short-term liabilities)</t>
  </si>
  <si>
    <t>General debt ratio (Total liabilities / Total assets) x 100%</t>
  </si>
  <si>
    <t>Fixed assets coverage with equity ratio (Equity / Fixed assets)</t>
  </si>
  <si>
    <t>Cash cycle (Inventory cycle + Receivables cycle - Obligations cycle) in days</t>
  </si>
  <si>
    <t>Fixed Assets</t>
  </si>
  <si>
    <t>Assets</t>
  </si>
  <si>
    <t>Intangible assets</t>
  </si>
  <si>
    <t>Goodwill</t>
  </si>
  <si>
    <t>Property, plant and equipment</t>
  </si>
  <si>
    <t>Investment Estates</t>
  </si>
  <si>
    <t>Financial assets</t>
  </si>
  <si>
    <t>Investments in associates and jointly controlled entities accounted for using the equity method</t>
  </si>
  <si>
    <t>Deferred tax assets</t>
  </si>
  <si>
    <t>Current Assets</t>
  </si>
  <si>
    <t>Inventory</t>
  </si>
  <si>
    <t>Short-term receivables</t>
  </si>
  <si>
    <t>Receivables from current tax</t>
  </si>
  <si>
    <t>Cash and cash equivalents</t>
  </si>
  <si>
    <t>Current assets excluding non-current assets classified as held for sale</t>
  </si>
  <si>
    <t>Fixed assets or disposal groups classified as held for sale or to be delivered to owners</t>
  </si>
  <si>
    <t>Equity and Liabilities</t>
  </si>
  <si>
    <t>Total Equity</t>
  </si>
  <si>
    <t>Equity of the Parent Company</t>
  </si>
  <si>
    <t>Share Capital</t>
  </si>
  <si>
    <t>Reserve capital from the sale of shares above their nominal value</t>
  </si>
  <si>
    <t>Reserve capital</t>
  </si>
  <si>
    <t>Financial result for the financial year</t>
  </si>
  <si>
    <t>Equity attributable to non-controlling shareholders</t>
  </si>
  <si>
    <t>Long-term Liabilties</t>
  </si>
  <si>
    <t>Deferred income tax</t>
  </si>
  <si>
    <t>Long-term reserves</t>
  </si>
  <si>
    <t>Long-term lease liabilties</t>
  </si>
  <si>
    <t>Financial liabilities</t>
  </si>
  <si>
    <t>Other long-term liabilities</t>
  </si>
  <si>
    <t>Short-term Liabilities</t>
  </si>
  <si>
    <t>Short-term loans and bank loans</t>
  </si>
  <si>
    <t>Liabilities from deliveries and services and other liabilities</t>
  </si>
  <si>
    <t>Current-tax liabilities</t>
  </si>
  <si>
    <t>Short-term lease liabilities</t>
  </si>
  <si>
    <t>Short-term liabilities without liabilities included in groups intended for sale</t>
  </si>
  <si>
    <t>Liabilities included in groups intended for sale</t>
  </si>
  <si>
    <t>Accounts Payable</t>
  </si>
  <si>
    <t>Revenues</t>
  </si>
  <si>
    <t>Consumption of materilas and energy</t>
  </si>
  <si>
    <t>Depriciation</t>
  </si>
  <si>
    <t>COMPREHENSIVE INCOME STATEMENT</t>
  </si>
  <si>
    <t>Revaluation write-off and liquidation of inventories</t>
  </si>
  <si>
    <t>External Services</t>
  </si>
  <si>
    <t>Taxes and fees</t>
  </si>
  <si>
    <t>Employee benefits costs</t>
  </si>
  <si>
    <t>Write-off for trade receivables</t>
  </si>
  <si>
    <t>Value of sold materials and goods</t>
  </si>
  <si>
    <t>Other operating revenues</t>
  </si>
  <si>
    <t>Other operating cost</t>
  </si>
  <si>
    <t>Profit (Loss) from operations</t>
  </si>
  <si>
    <t xml:space="preserve">Financial Income </t>
  </si>
  <si>
    <t>Financial Costs</t>
  </si>
  <si>
    <t>Share in the profit (loss) of an entity accounted for using the equity method</t>
  </si>
  <si>
    <t>Profit (Loss) gross</t>
  </si>
  <si>
    <t>Income tax</t>
  </si>
  <si>
    <t>Profit (loss) from continuing operations</t>
  </si>
  <si>
    <t>Profit (loss) from discontinued operations</t>
  </si>
  <si>
    <t xml:space="preserve">Profit (Loss) </t>
  </si>
  <si>
    <t>Other comprehensive income that will be reclassified to profit or loss, before taxes</t>
  </si>
  <si>
    <t>Other total income, before tax</t>
  </si>
  <si>
    <t>Income tax related to components of other comprehensive income that will be reclassified to profit or loss</t>
  </si>
  <si>
    <t>Total Comprehensive Income</t>
  </si>
  <si>
    <t xml:space="preserve">Other comprehensive income </t>
  </si>
  <si>
    <t>Profit (Loss)</t>
  </si>
  <si>
    <t>attributable to the shareholders of the parent company</t>
  </si>
  <si>
    <t xml:space="preserve">attributable to non-controlling shareholders </t>
  </si>
  <si>
    <t>Profit (Loss) per ordinary share</t>
  </si>
  <si>
    <t>attributable per one share from continuing operations</t>
  </si>
  <si>
    <t>attirbutable per one share from discontinued operations</t>
  </si>
  <si>
    <t>attirbutable per one share</t>
  </si>
  <si>
    <t>Diluted profit (loss) per ordinary share</t>
  </si>
  <si>
    <t>attributable per one share from discontinued operations</t>
  </si>
  <si>
    <t>attributable per one share</t>
  </si>
  <si>
    <t>CASH FLOW REPORT</t>
  </si>
  <si>
    <t>Cash flows from operating activities</t>
  </si>
  <si>
    <t>Profit (Loss) prior to taxation</t>
  </si>
  <si>
    <t>Corrections</t>
  </si>
  <si>
    <t>Depreciation</t>
  </si>
  <si>
    <t>Interest income</t>
  </si>
  <si>
    <t>Interest expenses</t>
  </si>
  <si>
    <t>Profit (Loss) on investment activities</t>
  </si>
  <si>
    <t>Profit (Loss) on exchange differences</t>
  </si>
  <si>
    <t>Change in inventories</t>
  </si>
  <si>
    <t>Change in receivables</t>
  </si>
  <si>
    <t>Change in liabilities, except for loans and credits</t>
  </si>
  <si>
    <t>Change in the state of international settlements</t>
  </si>
  <si>
    <t>Other corrections</t>
  </si>
  <si>
    <t>Income tax (paid) / refunded</t>
  </si>
  <si>
    <t>Sale of intangible assets and tangible fixed assets</t>
  </si>
  <si>
    <t>Sale of real estate investments</t>
  </si>
  <si>
    <t>Sale of financial assets</t>
  </si>
  <si>
    <t>Purchase on intangible assets</t>
  </si>
  <si>
    <t>Purchase of tangible fixed assets</t>
  </si>
  <si>
    <t>Purchase of investment real estate</t>
  </si>
  <si>
    <t>Other investment inflows (outflows)</t>
  </si>
  <si>
    <t>Credits and Loans</t>
  </si>
  <si>
    <t>Other financial inflows (outflows)</t>
  </si>
  <si>
    <t>Dividends</t>
  </si>
  <si>
    <t>Repayment of credits and loans</t>
  </si>
  <si>
    <t>Payment of lease liabilities</t>
  </si>
  <si>
    <t>Interest</t>
  </si>
  <si>
    <t>Net cash flows from financing activities</t>
  </si>
  <si>
    <t>Cash flows before the effect of changes in exchange rates</t>
  </si>
  <si>
    <t>The effects of changes in exchange rates on cash</t>
  </si>
  <si>
    <t>Cash af the beginning of the period</t>
  </si>
  <si>
    <t xml:space="preserve">Cash at the end of the period </t>
  </si>
  <si>
    <t>with restricted disposability</t>
  </si>
  <si>
    <t>Prepayments</t>
  </si>
  <si>
    <t>Profits retained including:</t>
  </si>
  <si>
    <t>Short-term reserves</t>
  </si>
  <si>
    <t>Profitability Indicators</t>
  </si>
  <si>
    <t>Accelerated liquidity ratio (Current assets - inventories - prepaid expenses) / Short-term liabilities</t>
  </si>
  <si>
    <t>Number of days in the given period</t>
  </si>
  <si>
    <t>Asset turnover ratio</t>
  </si>
  <si>
    <t>EQUITY AND LIABILITIES</t>
  </si>
  <si>
    <t>Current liquidity ratio (Current assets / Short-term liabilities</t>
  </si>
  <si>
    <t>Other costs, including:</t>
  </si>
  <si>
    <t>Exchange rate differences from the conversion of business units</t>
  </si>
  <si>
    <t>Cash inflows from operating activities</t>
  </si>
  <si>
    <t>Cash inflows from investing activities</t>
  </si>
  <si>
    <t>Cash inflows from activities</t>
  </si>
  <si>
    <t>Receivables cycle (Short-term receivables x number of days in the given period / Sales revenues) in days</t>
  </si>
  <si>
    <t>Inventory cycle (Inventory x number of days in the given period / Operating costs) in days</t>
  </si>
  <si>
    <t>Cycle of current liabilities (Short-term liabilities x number of days in the given period/ Sales revenues) in days</t>
  </si>
  <si>
    <t>01.01.2022 - 31.03.2022</t>
  </si>
  <si>
    <t>Change in reserves</t>
  </si>
  <si>
    <t>Acquisition of financial assets</t>
  </si>
  <si>
    <t>Net cash flows from investing activities</t>
  </si>
  <si>
    <t>Cash flows from financing activities</t>
  </si>
  <si>
    <t>Total cash flows</t>
  </si>
  <si>
    <t>Long-term liabilities due to credits and loans</t>
  </si>
  <si>
    <t>01.01.2022 - 30.06.2022</t>
  </si>
  <si>
    <t>ASSETS</t>
  </si>
  <si>
    <t>01.01.2022 - 30.09.2022</t>
  </si>
  <si>
    <t>Other short-term financial liabilities</t>
  </si>
  <si>
    <t>01.01.2022 - 31.12.2022</t>
  </si>
  <si>
    <t>Acquisition of own shares (shares).</t>
  </si>
  <si>
    <t>Trade receivables and other long-term receivables</t>
  </si>
  <si>
    <t>01.01.2023 - 31.03.2023</t>
  </si>
  <si>
    <t>01.01.2023 - 30.06.2023</t>
  </si>
  <si>
    <t>01.01.2023 - 30.09.2023</t>
  </si>
  <si>
    <t>01.01.2024 - 31.03.2024</t>
  </si>
  <si>
    <t>01.01.2023 - 31.12.2023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</si>
</sst>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 \(#,##0\);&quot;-   &quot;"/>
    <numFmt numFmtId="165" formatCode="#,##0.00;\ \(#,##0.00\);&quot;-   &quot;"/>
    <numFmt numFmtId="166" formatCode="_(* #,##0_);_(* \(#,##0\);_(* &quot;0&quot;?_);_(@_)"/>
    <numFmt numFmtId="167" formatCode="_(* #,##0_);_(* \(#,##0\);_(* &quot;-&quot;?_);_(@_)"/>
    <numFmt numFmtId="168" formatCode="0.0%"/>
    <numFmt numFmtId="169" formatCode="#,##0.0"/>
    <numFmt numFmtId="170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i/>
      <sz val="9"/>
      <color theme="0" tint="-0.14999847407452621"/>
      <name val="Arial"/>
      <family val="2"/>
      <charset val="238"/>
    </font>
    <font>
      <sz val="9"/>
      <color theme="0" tint="-0.1499984740745262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b/>
      <i/>
      <sz val="9"/>
      <color rgb="FFD9D9D9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DD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DD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rgb="FFFFDD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7" tint="0.39997558519241921"/>
      </bottom>
      <diagonal/>
    </border>
    <border>
      <left/>
      <right/>
      <top style="medium">
        <color rgb="FFFFDD0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/>
      </top>
      <bottom style="medium">
        <color rgb="FFFFDD0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 style="medium">
        <color rgb="FFFFDD00"/>
      </bottom>
      <diagonal/>
    </border>
    <border>
      <left/>
      <right/>
      <top style="medium">
        <color rgb="FFFFDD00"/>
      </top>
      <bottom style="medium">
        <color rgb="FFFFDD0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medium">
        <color rgb="FFFFFFFF"/>
      </top>
      <bottom style="medium">
        <color rgb="FFFFD966"/>
      </bottom>
      <diagonal/>
    </border>
    <border>
      <left/>
      <right/>
      <top style="thick">
        <color rgb="FFFFFFFF"/>
      </top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medium">
        <color rgb="FFFFDD00"/>
      </bottom>
      <diagonal/>
    </border>
  </borders>
  <cellStyleXfs count="13">
    <xf numFmtId="0" fontId="0" fillId="0" borderId="0"/>
    <xf numFmtId="0" fontId="4" fillId="0" borderId="0"/>
    <xf numFmtId="0" fontId="9" fillId="0" borderId="0"/>
    <xf numFmtId="166" fontId="10" fillId="5" borderId="3">
      <alignment horizontal="right" vertical="center"/>
    </xf>
    <xf numFmtId="167" fontId="11" fillId="4" borderId="13">
      <alignment horizontal="right" vertical="center"/>
    </xf>
    <xf numFmtId="0" fontId="3" fillId="0" borderId="0"/>
    <xf numFmtId="0" fontId="3" fillId="0" borderId="0"/>
    <xf numFmtId="9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9" fillId="0" borderId="0" applyFont="0" applyFill="0" applyBorder="0" applyAlignment="0" applyProtection="0"/>
  </cellStyleXfs>
  <cellXfs count="190">
    <xf numFmtId="0" fontId="0" fillId="0" borderId="0" xfId="0"/>
    <xf numFmtId="0" fontId="5" fillId="0" borderId="0" xfId="1" applyFont="1"/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2" borderId="1" xfId="1" applyNumberFormat="1" applyFont="1" applyFill="1" applyBorder="1"/>
    <xf numFmtId="164" fontId="5" fillId="0" borderId="0" xfId="1" applyNumberFormat="1" applyFont="1"/>
    <xf numFmtId="164" fontId="5" fillId="0" borderId="4" xfId="1" applyNumberFormat="1" applyFont="1" applyBorder="1"/>
    <xf numFmtId="0" fontId="5" fillId="0" borderId="4" xfId="1" applyFont="1" applyBorder="1"/>
    <xf numFmtId="164" fontId="5" fillId="0" borderId="6" xfId="1" applyNumberFormat="1" applyFont="1" applyBorder="1"/>
    <xf numFmtId="164" fontId="7" fillId="0" borderId="0" xfId="1" applyNumberFormat="1" applyFont="1" applyAlignment="1">
      <alignment horizontal="right"/>
    </xf>
    <xf numFmtId="164" fontId="7" fillId="0" borderId="8" xfId="1" applyNumberFormat="1" applyFont="1" applyBorder="1" applyAlignment="1">
      <alignment horizontal="right"/>
    </xf>
    <xf numFmtId="14" fontId="8" fillId="2" borderId="2" xfId="1" applyNumberFormat="1" applyFont="1" applyFill="1" applyBorder="1" applyAlignment="1">
      <alignment horizontal="right"/>
    </xf>
    <xf numFmtId="0" fontId="4" fillId="0" borderId="0" xfId="1"/>
    <xf numFmtId="4" fontId="5" fillId="0" borderId="0" xfId="1" applyNumberFormat="1" applyFont="1"/>
    <xf numFmtId="164" fontId="7" fillId="2" borderId="0" xfId="1" applyNumberFormat="1" applyFont="1" applyFill="1"/>
    <xf numFmtId="164" fontId="7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165" fontId="5" fillId="0" borderId="0" xfId="1" applyNumberFormat="1" applyFont="1"/>
    <xf numFmtId="164" fontId="7" fillId="2" borderId="9" xfId="1" applyNumberFormat="1" applyFont="1" applyFill="1" applyBorder="1"/>
    <xf numFmtId="164" fontId="7" fillId="2" borderId="9" xfId="1" applyNumberFormat="1" applyFont="1" applyFill="1" applyBorder="1" applyAlignment="1">
      <alignment horizontal="right"/>
    </xf>
    <xf numFmtId="0" fontId="8" fillId="2" borderId="0" xfId="1" applyFont="1" applyFill="1" applyAlignment="1">
      <alignment horizontal="center" wrapText="1"/>
    </xf>
    <xf numFmtId="164" fontId="7" fillId="0" borderId="4" xfId="1" applyNumberFormat="1" applyFont="1" applyBorder="1"/>
    <xf numFmtId="164" fontId="5" fillId="0" borderId="3" xfId="1" applyNumberFormat="1" applyFont="1" applyBorder="1" applyAlignment="1">
      <alignment horizontal="right"/>
    </xf>
    <xf numFmtId="0" fontId="8" fillId="2" borderId="2" xfId="1" applyFont="1" applyFill="1" applyBorder="1" applyAlignment="1">
      <alignment horizontal="center" vertical="center" wrapText="1"/>
    </xf>
    <xf numFmtId="14" fontId="8" fillId="2" borderId="9" xfId="1" applyNumberFormat="1" applyFont="1" applyFill="1" applyBorder="1" applyAlignment="1">
      <alignment horizontal="center" vertical="center"/>
    </xf>
    <xf numFmtId="164" fontId="7" fillId="0" borderId="0" xfId="1" applyNumberFormat="1" applyFont="1"/>
    <xf numFmtId="164" fontId="5" fillId="4" borderId="4" xfId="0" applyNumberFormat="1" applyFont="1" applyFill="1" applyBorder="1"/>
    <xf numFmtId="164" fontId="5" fillId="3" borderId="4" xfId="0" applyNumberFormat="1" applyFont="1" applyFill="1" applyBorder="1"/>
    <xf numFmtId="164" fontId="7" fillId="3" borderId="4" xfId="0" applyNumberFormat="1" applyFont="1" applyFill="1" applyBorder="1"/>
    <xf numFmtId="164" fontId="7" fillId="3" borderId="5" xfId="0" applyNumberFormat="1" applyFont="1" applyFill="1" applyBorder="1"/>
    <xf numFmtId="165" fontId="5" fillId="0" borderId="6" xfId="1" applyNumberFormat="1" applyFont="1" applyBorder="1"/>
    <xf numFmtId="165" fontId="7" fillId="0" borderId="3" xfId="1" applyNumberFormat="1" applyFont="1" applyBorder="1" applyAlignment="1">
      <alignment horizontal="right"/>
    </xf>
    <xf numFmtId="164" fontId="14" fillId="0" borderId="4" xfId="1" applyNumberFormat="1" applyFont="1" applyBorder="1"/>
    <xf numFmtId="164" fontId="8" fillId="0" borderId="3" xfId="1" applyNumberFormat="1" applyFont="1" applyBorder="1" applyAlignment="1">
      <alignment horizontal="right"/>
    </xf>
    <xf numFmtId="164" fontId="14" fillId="0" borderId="0" xfId="1" applyNumberFormat="1" applyFont="1"/>
    <xf numFmtId="164" fontId="8" fillId="0" borderId="0" xfId="1" applyNumberFormat="1" applyFont="1"/>
    <xf numFmtId="164" fontId="7" fillId="4" borderId="4" xfId="0" applyNumberFormat="1" applyFont="1" applyFill="1" applyBorder="1"/>
    <xf numFmtId="164" fontId="7" fillId="0" borderId="4" xfId="0" applyNumberFormat="1" applyFont="1" applyBorder="1"/>
    <xf numFmtId="164" fontId="7" fillId="0" borderId="3" xfId="0" applyNumberFormat="1" applyFont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164" fontId="5" fillId="0" borderId="4" xfId="0" applyNumberFormat="1" applyFont="1" applyBorder="1"/>
    <xf numFmtId="164" fontId="7" fillId="0" borderId="0" xfId="0" applyNumberFormat="1" applyFont="1" applyAlignment="1">
      <alignment horizontal="right"/>
    </xf>
    <xf numFmtId="0" fontId="8" fillId="2" borderId="2" xfId="8" applyFont="1" applyFill="1" applyBorder="1" applyAlignment="1">
      <alignment horizontal="center" vertical="center" wrapText="1"/>
    </xf>
    <xf numFmtId="0" fontId="5" fillId="6" borderId="0" xfId="0" applyFont="1" applyFill="1"/>
    <xf numFmtId="168" fontId="5" fillId="6" borderId="0" xfId="0" applyNumberFormat="1" applyFont="1" applyFill="1"/>
    <xf numFmtId="14" fontId="8" fillId="2" borderId="2" xfId="8" applyNumberFormat="1" applyFont="1" applyFill="1" applyBorder="1" applyAlignment="1">
      <alignment horizontal="right"/>
    </xf>
    <xf numFmtId="165" fontId="5" fillId="6" borderId="0" xfId="0" applyNumberFormat="1" applyFont="1" applyFill="1"/>
    <xf numFmtId="0" fontId="15" fillId="6" borderId="0" xfId="8" applyFont="1" applyFill="1" applyAlignment="1">
      <alignment horizontal="right" vertical="center"/>
    </xf>
    <xf numFmtId="0" fontId="16" fillId="6" borderId="0" xfId="8" applyFont="1" applyFill="1" applyAlignment="1">
      <alignment horizontal="center" vertical="center" wrapText="1"/>
    </xf>
    <xf numFmtId="0" fontId="17" fillId="6" borderId="0" xfId="0" applyFont="1" applyFill="1"/>
    <xf numFmtId="4" fontId="5" fillId="6" borderId="0" xfId="0" applyNumberFormat="1" applyFont="1" applyFill="1"/>
    <xf numFmtId="4" fontId="18" fillId="6" borderId="0" xfId="0" applyNumberFormat="1" applyFont="1" applyFill="1"/>
    <xf numFmtId="0" fontId="8" fillId="2" borderId="2" xfId="10" applyFont="1" applyFill="1" applyBorder="1" applyAlignment="1">
      <alignment horizontal="center" vertical="center" wrapText="1"/>
    </xf>
    <xf numFmtId="14" fontId="8" fillId="2" borderId="2" xfId="10" applyNumberFormat="1" applyFont="1" applyFill="1" applyBorder="1" applyAlignment="1">
      <alignment horizontal="right"/>
    </xf>
    <xf numFmtId="169" fontId="5" fillId="0" borderId="0" xfId="0" applyNumberFormat="1" applyFont="1"/>
    <xf numFmtId="0" fontId="5" fillId="0" borderId="0" xfId="0" applyFont="1"/>
    <xf numFmtId="168" fontId="5" fillId="0" borderId="0" xfId="0" applyNumberFormat="1" applyFont="1"/>
    <xf numFmtId="0" fontId="8" fillId="2" borderId="2" xfId="5" applyFont="1" applyFill="1" applyBorder="1" applyAlignment="1">
      <alignment horizontal="center" vertical="center" wrapText="1"/>
    </xf>
    <xf numFmtId="14" fontId="8" fillId="2" borderId="2" xfId="5" applyNumberFormat="1" applyFont="1" applyFill="1" applyBorder="1" applyAlignment="1">
      <alignment horizontal="right"/>
    </xf>
    <xf numFmtId="0" fontId="16" fillId="6" borderId="0" xfId="5" applyFont="1" applyFill="1" applyAlignment="1">
      <alignment horizontal="center" vertical="center" wrapText="1"/>
    </xf>
    <xf numFmtId="0" fontId="8" fillId="2" borderId="2" xfId="1" applyFont="1" applyFill="1" applyBorder="1" applyAlignment="1">
      <alignment horizontal="center"/>
    </xf>
    <xf numFmtId="0" fontId="7" fillId="2" borderId="1" xfId="1" applyFont="1" applyFill="1" applyBorder="1"/>
    <xf numFmtId="0" fontId="7" fillId="0" borderId="4" xfId="1" applyFont="1" applyBorder="1" applyAlignment="1">
      <alignment wrapText="1"/>
    </xf>
    <xf numFmtId="0" fontId="5" fillId="0" borderId="4" xfId="1" applyFont="1" applyBorder="1" applyAlignment="1">
      <alignment horizontal="left"/>
    </xf>
    <xf numFmtId="0" fontId="5" fillId="0" borderId="4" xfId="1" applyFont="1" applyBorder="1" applyAlignment="1">
      <alignment vertical="center" wrapText="1"/>
    </xf>
    <xf numFmtId="0" fontId="7" fillId="2" borderId="0" xfId="1" applyFont="1" applyFill="1" applyAlignment="1">
      <alignment horizontal="left"/>
    </xf>
    <xf numFmtId="0" fontId="5" fillId="0" borderId="4" xfId="1" applyFont="1" applyBorder="1" applyAlignment="1">
      <alignment horizontal="left" wrapText="1"/>
    </xf>
    <xf numFmtId="14" fontId="8" fillId="2" borderId="2" xfId="10" applyNumberFormat="1" applyFont="1" applyFill="1" applyBorder="1" applyAlignment="1">
      <alignment horizontal="center"/>
    </xf>
    <xf numFmtId="0" fontId="7" fillId="0" borderId="0" xfId="1" applyFont="1" applyAlignment="1">
      <alignment horizontal="left"/>
    </xf>
    <xf numFmtId="164" fontId="7" fillId="0" borderId="7" xfId="1" applyNumberFormat="1" applyFont="1" applyBorder="1"/>
    <xf numFmtId="0" fontId="8" fillId="2" borderId="0" xfId="8" applyFont="1" applyFill="1" applyAlignment="1">
      <alignment horizontal="center" vertical="center"/>
    </xf>
    <xf numFmtId="169" fontId="5" fillId="0" borderId="0" xfId="0" applyNumberFormat="1" applyFont="1" applyAlignment="1">
      <alignment wrapText="1"/>
    </xf>
    <xf numFmtId="0" fontId="5" fillId="6" borderId="0" xfId="0" applyFont="1" applyFill="1" applyAlignment="1">
      <alignment wrapText="1"/>
    </xf>
    <xf numFmtId="0" fontId="7" fillId="0" borderId="7" xfId="1" applyFont="1" applyBorder="1" applyAlignment="1">
      <alignment vertical="top" wrapText="1"/>
    </xf>
    <xf numFmtId="168" fontId="5" fillId="6" borderId="0" xfId="0" applyNumberFormat="1" applyFont="1" applyFill="1" applyAlignment="1">
      <alignment vertical="top"/>
    </xf>
    <xf numFmtId="165" fontId="5" fillId="6" borderId="0" xfId="0" applyNumberFormat="1" applyFont="1" applyFill="1" applyAlignment="1">
      <alignment vertical="top"/>
    </xf>
    <xf numFmtId="165" fontId="5" fillId="6" borderId="0" xfId="0" applyNumberFormat="1" applyFont="1" applyFill="1" applyAlignment="1">
      <alignment vertical="top" wrapText="1"/>
    </xf>
    <xf numFmtId="0" fontId="5" fillId="0" borderId="12" xfId="1" applyFont="1" applyBorder="1" applyAlignment="1">
      <alignment horizontal="left"/>
    </xf>
    <xf numFmtId="0" fontId="5" fillId="0" borderId="4" xfId="1" applyFont="1" applyBorder="1" applyAlignment="1">
      <alignment horizontal="left" vertical="top" wrapText="1"/>
    </xf>
    <xf numFmtId="0" fontId="8" fillId="2" borderId="0" xfId="11" applyFont="1" applyFill="1" applyAlignment="1">
      <alignment horizontal="center" wrapText="1"/>
    </xf>
    <xf numFmtId="0" fontId="8" fillId="2" borderId="2" xfId="11" applyFont="1" applyFill="1" applyBorder="1" applyAlignment="1">
      <alignment horizontal="center" vertical="center" wrapText="1"/>
    </xf>
    <xf numFmtId="0" fontId="5" fillId="0" borderId="0" xfId="11" applyFont="1"/>
    <xf numFmtId="164" fontId="7" fillId="0" borderId="8" xfId="11" applyNumberFormat="1" applyFont="1" applyBorder="1" applyAlignment="1">
      <alignment horizontal="right"/>
    </xf>
    <xf numFmtId="0" fontId="5" fillId="0" borderId="0" xfId="11" applyFont="1" applyAlignment="1">
      <alignment horizontal="left"/>
    </xf>
    <xf numFmtId="164" fontId="5" fillId="0" borderId="0" xfId="11" applyNumberFormat="1" applyFont="1"/>
    <xf numFmtId="0" fontId="7" fillId="0" borderId="4" xfId="11" applyFont="1" applyBorder="1" applyAlignment="1">
      <alignment horizontal="left"/>
    </xf>
    <xf numFmtId="164" fontId="7" fillId="0" borderId="4" xfId="11" applyNumberFormat="1" applyFont="1" applyBorder="1"/>
    <xf numFmtId="0" fontId="5" fillId="0" borderId="4" xfId="11" applyFont="1" applyBorder="1" applyAlignment="1">
      <alignment horizontal="left"/>
    </xf>
    <xf numFmtId="164" fontId="5" fillId="0" borderId="4" xfId="11" applyNumberFormat="1" applyFont="1" applyBorder="1"/>
    <xf numFmtId="164" fontId="5" fillId="0" borderId="3" xfId="11" applyNumberFormat="1" applyFont="1" applyBorder="1" applyAlignment="1">
      <alignment horizontal="right"/>
    </xf>
    <xf numFmtId="0" fontId="5" fillId="0" borderId="6" xfId="11" applyFont="1" applyBorder="1" applyAlignment="1">
      <alignment horizontal="left"/>
    </xf>
    <xf numFmtId="0" fontId="13" fillId="0" borderId="6" xfId="11" applyFont="1" applyBorder="1" applyAlignment="1">
      <alignment horizontal="left"/>
    </xf>
    <xf numFmtId="164" fontId="7" fillId="0" borderId="0" xfId="11" applyNumberFormat="1" applyFont="1" applyAlignment="1">
      <alignment horizontal="right"/>
    </xf>
    <xf numFmtId="164" fontId="5" fillId="0" borderId="6" xfId="11" applyNumberFormat="1" applyFont="1" applyBorder="1"/>
    <xf numFmtId="0" fontId="5" fillId="0" borderId="7" xfId="11" applyFont="1" applyBorder="1"/>
    <xf numFmtId="0" fontId="5" fillId="0" borderId="12" xfId="11" applyFont="1" applyBorder="1"/>
    <xf numFmtId="164" fontId="7" fillId="0" borderId="5" xfId="0" applyNumberFormat="1" applyFont="1" applyBorder="1"/>
    <xf numFmtId="164" fontId="5" fillId="0" borderId="4" xfId="0" applyNumberFormat="1" applyFont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164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0" fontId="8" fillId="7" borderId="0" xfId="1" applyFont="1" applyFill="1" applyAlignment="1">
      <alignment horizontal="center" wrapText="1"/>
    </xf>
    <xf numFmtId="168" fontId="20" fillId="9" borderId="0" xfId="0" applyNumberFormat="1" applyFont="1" applyFill="1"/>
    <xf numFmtId="168" fontId="20" fillId="0" borderId="0" xfId="0" applyNumberFormat="1" applyFont="1"/>
    <xf numFmtId="0" fontId="20" fillId="9" borderId="0" xfId="0" applyFont="1" applyFill="1"/>
    <xf numFmtId="165" fontId="20" fillId="9" borderId="0" xfId="0" applyNumberFormat="1" applyFont="1" applyFill="1"/>
    <xf numFmtId="0" fontId="21" fillId="9" borderId="0" xfId="8" applyFont="1" applyFill="1" applyAlignment="1">
      <alignment horizontal="center" vertical="center" wrapText="1"/>
    </xf>
    <xf numFmtId="169" fontId="20" fillId="0" borderId="0" xfId="0" applyNumberFormat="1" applyFont="1"/>
    <xf numFmtId="14" fontId="8" fillId="7" borderId="15" xfId="1" applyNumberFormat="1" applyFont="1" applyFill="1" applyBorder="1" applyAlignment="1">
      <alignment horizontal="right"/>
    </xf>
    <xf numFmtId="164" fontId="22" fillId="8" borderId="16" xfId="0" applyNumberFormat="1" applyFont="1" applyFill="1" applyBorder="1"/>
    <xf numFmtId="164" fontId="22" fillId="7" borderId="17" xfId="1" applyNumberFormat="1" applyFont="1" applyFill="1" applyBorder="1"/>
    <xf numFmtId="14" fontId="8" fillId="7" borderId="18" xfId="1" applyNumberFormat="1" applyFont="1" applyFill="1" applyBorder="1" applyAlignment="1">
      <alignment horizontal="center" vertical="center"/>
    </xf>
    <xf numFmtId="164" fontId="22" fillId="0" borderId="0" xfId="1" applyNumberFormat="1" applyFont="1" applyAlignment="1">
      <alignment horizontal="right"/>
    </xf>
    <xf numFmtId="164" fontId="22" fillId="7" borderId="0" xfId="1" applyNumberFormat="1" applyFont="1" applyFill="1"/>
    <xf numFmtId="164" fontId="22" fillId="7" borderId="18" xfId="1" applyNumberFormat="1" applyFont="1" applyFill="1" applyBorder="1" applyAlignment="1">
      <alignment horizontal="right"/>
    </xf>
    <xf numFmtId="170" fontId="22" fillId="0" borderId="3" xfId="12" applyNumberFormat="1" applyFont="1" applyFill="1" applyBorder="1" applyAlignment="1">
      <alignment horizontal="right"/>
    </xf>
    <xf numFmtId="0" fontId="8" fillId="7" borderId="15" xfId="1" applyFont="1" applyFill="1" applyBorder="1" applyAlignment="1">
      <alignment horizontal="center" vertical="center" wrapText="1"/>
    </xf>
    <xf numFmtId="14" fontId="8" fillId="7" borderId="15" xfId="10" applyNumberFormat="1" applyFont="1" applyFill="1" applyBorder="1" applyAlignment="1">
      <alignment horizontal="right"/>
    </xf>
    <xf numFmtId="0" fontId="7" fillId="0" borderId="3" xfId="11" applyFont="1" applyBorder="1"/>
    <xf numFmtId="164" fontId="22" fillId="0" borderId="16" xfId="0" applyNumberFormat="1" applyFont="1" applyBorder="1"/>
    <xf numFmtId="164" fontId="20" fillId="0" borderId="14" xfId="0" applyNumberFormat="1" applyFont="1" applyBorder="1" applyAlignment="1">
      <alignment wrapText="1"/>
    </xf>
    <xf numFmtId="164" fontId="22" fillId="0" borderId="14" xfId="0" applyNumberFormat="1" applyFont="1" applyBorder="1" applyAlignment="1">
      <alignment wrapText="1"/>
    </xf>
    <xf numFmtId="164" fontId="20" fillId="0" borderId="14" xfId="0" applyNumberFormat="1" applyFont="1" applyBorder="1"/>
    <xf numFmtId="164" fontId="20" fillId="0" borderId="14" xfId="0" applyNumberFormat="1" applyFont="1" applyBorder="1" applyAlignment="1">
      <alignment vertical="center"/>
    </xf>
    <xf numFmtId="164" fontId="22" fillId="0" borderId="14" xfId="0" applyNumberFormat="1" applyFont="1" applyBorder="1"/>
    <xf numFmtId="164" fontId="20" fillId="0" borderId="14" xfId="0" applyNumberFormat="1" applyFont="1" applyBorder="1" applyAlignment="1">
      <alignment horizontal="right" vertical="center"/>
    </xf>
    <xf numFmtId="164" fontId="22" fillId="0" borderId="14" xfId="0" applyNumberFormat="1" applyFont="1" applyBorder="1" applyAlignment="1">
      <alignment horizontal="right" vertical="center"/>
    </xf>
    <xf numFmtId="164" fontId="22" fillId="0" borderId="3" xfId="1" applyNumberFormat="1" applyFont="1" applyBorder="1" applyAlignment="1">
      <alignment horizontal="right"/>
    </xf>
    <xf numFmtId="165" fontId="20" fillId="0" borderId="14" xfId="0" applyNumberFormat="1" applyFont="1" applyBorder="1" applyAlignment="1">
      <alignment horizontal="right" vertical="center"/>
    </xf>
    <xf numFmtId="165" fontId="22" fillId="0" borderId="3" xfId="1" applyNumberFormat="1" applyFont="1" applyBorder="1" applyAlignment="1">
      <alignment horizontal="right"/>
    </xf>
    <xf numFmtId="164" fontId="22" fillId="0" borderId="19" xfId="1" applyNumberFormat="1" applyFont="1" applyBorder="1" applyAlignment="1">
      <alignment horizontal="right"/>
    </xf>
    <xf numFmtId="164" fontId="20" fillId="0" borderId="0" xfId="1" applyNumberFormat="1" applyFont="1"/>
    <xf numFmtId="164" fontId="20" fillId="0" borderId="3" xfId="1" applyNumberFormat="1" applyFont="1" applyBorder="1" applyAlignment="1">
      <alignment horizontal="right"/>
    </xf>
    <xf numFmtId="0" fontId="20" fillId="0" borderId="0" xfId="1" applyFont="1"/>
    <xf numFmtId="164" fontId="20" fillId="0" borderId="6" xfId="1" applyNumberFormat="1" applyFont="1" applyBorder="1"/>
    <xf numFmtId="164" fontId="22" fillId="0" borderId="3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4" fontId="8" fillId="2" borderId="0" xfId="8" applyNumberFormat="1" applyFont="1" applyFill="1" applyAlignment="1">
      <alignment horizontal="center" vertical="center"/>
    </xf>
    <xf numFmtId="164" fontId="5" fillId="3" borderId="4" xfId="0" applyNumberFormat="1" applyFont="1" applyFill="1" applyBorder="1" applyAlignment="1">
      <alignment wrapText="1"/>
    </xf>
    <xf numFmtId="164" fontId="7" fillId="3" borderId="4" xfId="0" applyNumberFormat="1" applyFont="1" applyFill="1" applyBorder="1" applyAlignment="1">
      <alignment wrapText="1"/>
    </xf>
    <xf numFmtId="164" fontId="5" fillId="3" borderId="4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horizontal="right" vertical="center"/>
    </xf>
    <xf numFmtId="170" fontId="7" fillId="0" borderId="3" xfId="12" applyNumberFormat="1" applyFont="1" applyBorder="1" applyAlignment="1">
      <alignment horizontal="right"/>
    </xf>
    <xf numFmtId="165" fontId="5" fillId="4" borderId="4" xfId="0" applyNumberFormat="1" applyFont="1" applyFill="1" applyBorder="1" applyAlignment="1">
      <alignment horizontal="right" vertical="center"/>
    </xf>
    <xf numFmtId="164" fontId="22" fillId="0" borderId="16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 wrapText="1"/>
    </xf>
    <xf numFmtId="170" fontId="7" fillId="0" borderId="3" xfId="1" applyNumberFormat="1" applyFont="1" applyBorder="1" applyAlignment="1">
      <alignment horizontal="right"/>
    </xf>
    <xf numFmtId="164" fontId="5" fillId="0" borderId="0" xfId="1" quotePrefix="1" applyNumberFormat="1" applyFont="1" applyAlignment="1">
      <alignment horizontal="right"/>
    </xf>
    <xf numFmtId="164" fontId="7" fillId="0" borderId="3" xfId="1" applyNumberFormat="1" applyFont="1" applyBorder="1" applyAlignment="1">
      <alignment horizontal="right" wrapText="1"/>
    </xf>
    <xf numFmtId="165" fontId="5" fillId="0" borderId="0" xfId="1" applyNumberFormat="1" applyFont="1" applyAlignment="1">
      <alignment horizontal="right"/>
    </xf>
    <xf numFmtId="165" fontId="5" fillId="0" borderId="0" xfId="1" quotePrefix="1" applyNumberFormat="1" applyFont="1" applyAlignment="1">
      <alignment horizontal="right"/>
    </xf>
    <xf numFmtId="165" fontId="7" fillId="0" borderId="3" xfId="1" applyNumberFormat="1" applyFont="1" applyBorder="1" applyAlignment="1">
      <alignment horizontal="right" wrapText="1"/>
    </xf>
    <xf numFmtId="168" fontId="7" fillId="0" borderId="3" xfId="1" applyNumberFormat="1" applyFont="1" applyBorder="1" applyAlignment="1">
      <alignment horizontal="right"/>
    </xf>
    <xf numFmtId="0" fontId="5" fillId="0" borderId="6" xfId="1" quotePrefix="1" applyFont="1" applyBorder="1"/>
    <xf numFmtId="0" fontId="5" fillId="0" borderId="6" xfId="1" applyFont="1" applyBorder="1"/>
    <xf numFmtId="0" fontId="5" fillId="0" borderId="0" xfId="1" quotePrefix="1" applyFont="1" applyAlignment="1">
      <alignment horizontal="left"/>
    </xf>
    <xf numFmtId="0" fontId="5" fillId="0" borderId="0" xfId="1" quotePrefix="1" applyFont="1"/>
    <xf numFmtId="0" fontId="8" fillId="2" borderId="0" xfId="1" applyFont="1" applyFill="1" applyAlignment="1">
      <alignment horizontal="center" vertical="center"/>
    </xf>
    <xf numFmtId="0" fontId="7" fillId="0" borderId="3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4" xfId="1" applyFont="1" applyBorder="1"/>
    <xf numFmtId="0" fontId="5" fillId="0" borderId="0" xfId="1" applyFont="1" applyAlignment="1">
      <alignment wrapText="1"/>
    </xf>
    <xf numFmtId="0" fontId="5" fillId="0" borderId="4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7" fillId="0" borderId="10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7" fillId="2" borderId="9" xfId="1" applyFont="1" applyFill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3" xfId="1" applyFont="1" applyBorder="1" applyAlignment="1">
      <alignment horizontal="left" wrapText="1"/>
    </xf>
    <xf numFmtId="0" fontId="5" fillId="0" borderId="4" xfId="11" applyFont="1" applyBorder="1" applyAlignment="1">
      <alignment horizontal="left"/>
    </xf>
    <xf numFmtId="0" fontId="8" fillId="2" borderId="2" xfId="11" applyFont="1" applyFill="1" applyBorder="1" applyAlignment="1">
      <alignment horizontal="center" vertical="center"/>
    </xf>
    <xf numFmtId="0" fontId="8" fillId="2" borderId="0" xfId="11" applyFont="1" applyFill="1" applyAlignment="1">
      <alignment horizontal="center" vertical="center"/>
    </xf>
    <xf numFmtId="0" fontId="7" fillId="0" borderId="8" xfId="11" applyFont="1" applyBorder="1" applyAlignment="1">
      <alignment horizontal="left"/>
    </xf>
    <xf numFmtId="0" fontId="7" fillId="0" borderId="4" xfId="11" applyFont="1" applyBorder="1" applyAlignment="1">
      <alignment horizontal="left"/>
    </xf>
    <xf numFmtId="0" fontId="7" fillId="0" borderId="10" xfId="11" applyFont="1" applyBorder="1" applyAlignment="1">
      <alignment horizontal="left"/>
    </xf>
    <xf numFmtId="0" fontId="7" fillId="0" borderId="0" xfId="11" applyFont="1" applyAlignment="1">
      <alignment horizontal="left"/>
    </xf>
    <xf numFmtId="0" fontId="5" fillId="0" borderId="4" xfId="11" applyFont="1" applyBorder="1"/>
    <xf numFmtId="0" fontId="7" fillId="0" borderId="4" xfId="11" applyFont="1" applyBorder="1"/>
    <xf numFmtId="0" fontId="5" fillId="0" borderId="7" xfId="11" applyFont="1" applyBorder="1"/>
    <xf numFmtId="0" fontId="7" fillId="0" borderId="3" xfId="11" applyFont="1" applyBorder="1" applyAlignment="1">
      <alignment horizontal="left"/>
    </xf>
    <xf numFmtId="0" fontId="5" fillId="0" borderId="0" xfId="11" applyFont="1"/>
    <xf numFmtId="0" fontId="7" fillId="0" borderId="3" xfId="11" applyFont="1" applyBorder="1"/>
    <xf numFmtId="0" fontId="7" fillId="0" borderId="11" xfId="11" applyFont="1" applyBorder="1" applyAlignment="1">
      <alignment horizontal="left"/>
    </xf>
    <xf numFmtId="0" fontId="7" fillId="0" borderId="6" xfId="11" applyFont="1" applyBorder="1" applyAlignment="1">
      <alignment horizontal="left"/>
    </xf>
    <xf numFmtId="0" fontId="5" fillId="0" borderId="6" xfId="11" applyFont="1" applyBorder="1" applyAlignment="1">
      <alignment horizontal="left"/>
    </xf>
    <xf numFmtId="0" fontId="8" fillId="2" borderId="0" xfId="8" applyFont="1" applyFill="1" applyAlignment="1">
      <alignment horizontal="center" vertical="center" wrapText="1"/>
    </xf>
  </cellXfs>
  <cellStyles count="13">
    <cellStyle name="1TIM podkr" xfId="3" xr:uid="{B0EE4BAB-AA1E-4BB4-AE57-08E4E9209276}"/>
    <cellStyle name="1TIM szary" xfId="4" xr:uid="{14CF4B69-F1DF-4F1D-9229-278E40739C7C}"/>
    <cellStyle name="Dziesiętny" xfId="12" builtinId="3"/>
    <cellStyle name="Norm. 2" xfId="6" xr:uid="{CE290E96-3632-4D47-B96C-29B3A59BD938}"/>
    <cellStyle name="Norm. 2 2" xfId="9" xr:uid="{48858C63-0F96-4C25-A4E0-3703DC177FBC}"/>
    <cellStyle name="Normalny" xfId="0" builtinId="0"/>
    <cellStyle name="Normalny 2" xfId="1" xr:uid="{A81373F9-3BAE-41C4-8D26-B78688F15544}"/>
    <cellStyle name="Normalny 2 2" xfId="2" xr:uid="{97BF90FA-0376-4EA2-87D8-137F6904C9DF}"/>
    <cellStyle name="Normalny 2 3" xfId="5" xr:uid="{20585B32-571C-47E5-A91F-2D8ED016A10E}"/>
    <cellStyle name="Normalny 2 3 2" xfId="8" xr:uid="{1A51297F-3347-416D-87DA-233286CE8E6A}"/>
    <cellStyle name="Normalny 2 4" xfId="10" xr:uid="{C5CCA2E2-B564-49F0-9E69-CECB65794806}"/>
    <cellStyle name="Normalny 2 5" xfId="11" xr:uid="{E3A57782-EDBB-45F9-AAA8-268481593EF8}"/>
    <cellStyle name="Procentowy 2" xfId="7" xr:uid="{595C674D-27C6-4160-B92D-59F561753B5C}"/>
  </cellStyles>
  <dxfs count="4">
    <dxf>
      <fill>
        <patternFill>
          <bgColor rgb="FF33CC33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495F-E330-4E6E-A6B2-814B0D8C23D4}">
  <sheetPr>
    <tabColor rgb="FFFFDD00"/>
  </sheetPr>
  <dimension ref="A1"/>
  <sheetViews>
    <sheetView workbookViewId="0">
      <selection activeCell="K14" sqref="K14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3E2A-F98A-462A-93BE-C1EBD9E1C690}">
  <dimension ref="B1:X948"/>
  <sheetViews>
    <sheetView showGridLines="0" topLeftCell="B1" zoomScaleNormal="100" workbookViewId="0">
      <pane xSplit="1" ySplit="1" topLeftCell="C2" activePane="bottomRight" state="frozen"/>
      <selection pane="topRight" activeCell="H1" sqref="H1"/>
      <selection pane="bottomLeft" activeCell="B2" sqref="B2"/>
      <selection pane="bottomRight" activeCell="E9" sqref="E9"/>
    </sheetView>
  </sheetViews>
  <sheetFormatPr defaultColWidth="8.77734375" defaultRowHeight="11.4" x14ac:dyDescent="0.2"/>
  <cols>
    <col min="1" max="1" width="8.77734375" style="1"/>
    <col min="2" max="2" width="39.21875" style="1" customWidth="1"/>
    <col min="3" max="3" width="19.33203125" style="1" customWidth="1"/>
    <col min="4" max="4" width="19.88671875" style="1" customWidth="1"/>
    <col min="5" max="5" width="21.5546875" style="1" customWidth="1"/>
    <col min="6" max="6" width="24.88671875" style="1" customWidth="1"/>
    <col min="7" max="7" width="19.44140625" style="1" customWidth="1"/>
    <col min="8" max="8" width="18.77734375" style="1" customWidth="1"/>
    <col min="9" max="9" width="18.44140625" style="1" customWidth="1"/>
    <col min="10" max="10" width="13.6640625" style="1" customWidth="1"/>
    <col min="11" max="24" width="12.77734375" style="1" customWidth="1"/>
    <col min="25" max="16384" width="8.77734375" style="1"/>
  </cols>
  <sheetData>
    <row r="1" spans="2:24" ht="14.25" customHeight="1" thickBot="1" x14ac:dyDescent="0.3">
      <c r="B1" s="61" t="s">
        <v>166</v>
      </c>
      <c r="C1" s="11">
        <v>45382</v>
      </c>
      <c r="D1" s="11">
        <v>45291</v>
      </c>
      <c r="E1" s="11">
        <v>45199</v>
      </c>
      <c r="F1" s="111">
        <v>45107</v>
      </c>
      <c r="G1" s="111">
        <v>45016</v>
      </c>
      <c r="H1" s="11">
        <v>44926</v>
      </c>
      <c r="I1" s="11">
        <v>44834</v>
      </c>
      <c r="J1" s="11">
        <v>44742</v>
      </c>
      <c r="K1" s="11">
        <v>44651</v>
      </c>
      <c r="L1" s="11">
        <v>44561</v>
      </c>
      <c r="M1" s="11">
        <v>44469</v>
      </c>
      <c r="N1" s="11">
        <v>44377</v>
      </c>
      <c r="O1" s="11">
        <v>44286</v>
      </c>
      <c r="P1" s="11" t="s">
        <v>0</v>
      </c>
      <c r="Q1" s="11" t="s">
        <v>1</v>
      </c>
      <c r="R1" s="11">
        <v>44012</v>
      </c>
      <c r="S1" s="11">
        <v>43921</v>
      </c>
      <c r="T1" s="11" t="s">
        <v>2</v>
      </c>
      <c r="U1" s="11">
        <v>43738</v>
      </c>
      <c r="V1" s="11">
        <v>43646</v>
      </c>
      <c r="W1" s="11">
        <v>43555</v>
      </c>
      <c r="X1" s="11">
        <v>43465</v>
      </c>
    </row>
    <row r="2" spans="2:24" ht="15" customHeight="1" thickTop="1" thickBot="1" x14ac:dyDescent="0.3">
      <c r="B2" s="69" t="s">
        <v>33</v>
      </c>
      <c r="C2" s="30">
        <v>320828</v>
      </c>
      <c r="D2" s="10">
        <v>306970</v>
      </c>
      <c r="E2" s="122">
        <v>287111</v>
      </c>
      <c r="F2" s="122">
        <v>256458</v>
      </c>
      <c r="G2" s="122">
        <v>227651</v>
      </c>
      <c r="H2" s="97">
        <v>216740</v>
      </c>
      <c r="I2" s="97">
        <v>197588</v>
      </c>
      <c r="J2" s="97">
        <v>184032</v>
      </c>
      <c r="K2" s="97">
        <v>155904</v>
      </c>
      <c r="L2" s="10">
        <v>153955</v>
      </c>
      <c r="M2" s="10">
        <v>160562</v>
      </c>
      <c r="N2" s="10">
        <v>166591</v>
      </c>
      <c r="O2" s="10">
        <v>166844</v>
      </c>
      <c r="P2" s="10">
        <v>171237</v>
      </c>
      <c r="Q2" s="10">
        <v>185721</v>
      </c>
      <c r="R2" s="10">
        <v>185396</v>
      </c>
      <c r="S2" s="10">
        <v>186530</v>
      </c>
      <c r="T2" s="10">
        <v>185086</v>
      </c>
      <c r="U2" s="10">
        <v>191297</v>
      </c>
      <c r="V2" s="10">
        <v>191476</v>
      </c>
      <c r="W2" s="10">
        <v>192364</v>
      </c>
      <c r="X2" s="10">
        <v>116204</v>
      </c>
    </row>
    <row r="3" spans="2:24" ht="15" customHeight="1" thickBot="1" x14ac:dyDescent="0.25">
      <c r="B3" s="7" t="s">
        <v>36</v>
      </c>
      <c r="C3" s="141"/>
      <c r="D3" s="6"/>
      <c r="E3" s="123"/>
      <c r="F3" s="123"/>
      <c r="G3" s="123"/>
      <c r="H3" s="98"/>
      <c r="I3" s="98"/>
      <c r="J3" s="98"/>
      <c r="K3" s="98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5702</v>
      </c>
      <c r="R3" s="6">
        <v>5702</v>
      </c>
      <c r="S3" s="6">
        <v>5702</v>
      </c>
      <c r="T3" s="6">
        <v>5702</v>
      </c>
      <c r="U3" s="6">
        <v>5702</v>
      </c>
      <c r="V3" s="6">
        <v>5702</v>
      </c>
      <c r="W3" s="6">
        <v>5863</v>
      </c>
      <c r="X3" s="6">
        <v>5863</v>
      </c>
    </row>
    <row r="4" spans="2:24" ht="15" customHeight="1" thickBot="1" x14ac:dyDescent="0.25">
      <c r="B4" s="7" t="s">
        <v>35</v>
      </c>
      <c r="C4" s="141">
        <v>25769</v>
      </c>
      <c r="D4" s="6">
        <v>22146</v>
      </c>
      <c r="E4" s="123">
        <v>18233</v>
      </c>
      <c r="F4" s="123">
        <v>15017</v>
      </c>
      <c r="G4" s="123">
        <v>11812</v>
      </c>
      <c r="H4" s="98">
        <v>9806</v>
      </c>
      <c r="I4" s="98">
        <v>7921</v>
      </c>
      <c r="J4" s="98">
        <v>6319</v>
      </c>
      <c r="K4" s="98">
        <v>5420</v>
      </c>
      <c r="L4" s="6">
        <v>4477</v>
      </c>
      <c r="M4" s="6">
        <v>4538</v>
      </c>
      <c r="N4" s="6">
        <v>4877</v>
      </c>
      <c r="O4" s="6">
        <v>5344</v>
      </c>
      <c r="P4" s="6">
        <v>5621</v>
      </c>
      <c r="Q4" s="6">
        <v>14733</v>
      </c>
      <c r="R4" s="6">
        <v>14951</v>
      </c>
      <c r="S4" s="6">
        <v>15004</v>
      </c>
      <c r="T4" s="6">
        <v>15034</v>
      </c>
      <c r="U4" s="6">
        <v>15214</v>
      </c>
      <c r="V4" s="6">
        <v>14969</v>
      </c>
      <c r="W4" s="6">
        <v>15275</v>
      </c>
      <c r="X4" s="6">
        <v>15999</v>
      </c>
    </row>
    <row r="5" spans="2:24" ht="15" customHeight="1" thickBot="1" x14ac:dyDescent="0.25">
      <c r="B5" s="7" t="s">
        <v>37</v>
      </c>
      <c r="C5" s="141">
        <v>279515</v>
      </c>
      <c r="D5" s="6">
        <v>272165</v>
      </c>
      <c r="E5" s="123">
        <v>257506</v>
      </c>
      <c r="F5" s="123">
        <v>229627</v>
      </c>
      <c r="G5" s="123">
        <v>203349</v>
      </c>
      <c r="H5" s="98">
        <v>194513</v>
      </c>
      <c r="I5" s="98">
        <v>165687</v>
      </c>
      <c r="J5" s="98">
        <v>153848</v>
      </c>
      <c r="K5" s="98">
        <v>128033</v>
      </c>
      <c r="L5" s="6">
        <v>128923</v>
      </c>
      <c r="M5" s="6">
        <v>134047</v>
      </c>
      <c r="N5" s="6">
        <v>137763</v>
      </c>
      <c r="O5" s="6">
        <v>137389</v>
      </c>
      <c r="P5" s="6">
        <v>141933</v>
      </c>
      <c r="Q5" s="6">
        <v>140622</v>
      </c>
      <c r="R5" s="6">
        <v>141229</v>
      </c>
      <c r="S5" s="6">
        <v>141735</v>
      </c>
      <c r="T5" s="6">
        <v>141801</v>
      </c>
      <c r="U5" s="6">
        <v>145518</v>
      </c>
      <c r="V5" s="6">
        <v>146959</v>
      </c>
      <c r="W5" s="6">
        <v>146560</v>
      </c>
      <c r="X5" s="6">
        <v>70484</v>
      </c>
    </row>
    <row r="6" spans="2:24" ht="15" customHeight="1" thickBot="1" x14ac:dyDescent="0.25">
      <c r="B6" s="7" t="s">
        <v>38</v>
      </c>
      <c r="C6" s="141">
        <v>0</v>
      </c>
      <c r="D6" s="6"/>
      <c r="E6" s="123"/>
      <c r="F6" s="123">
        <v>0</v>
      </c>
      <c r="G6" s="123">
        <v>0</v>
      </c>
      <c r="H6" s="98"/>
      <c r="I6" s="98">
        <v>10171</v>
      </c>
      <c r="J6" s="98">
        <v>10269</v>
      </c>
      <c r="K6" s="98">
        <v>10366</v>
      </c>
      <c r="L6" s="6">
        <v>10463</v>
      </c>
      <c r="M6" s="6">
        <v>10555</v>
      </c>
      <c r="N6" s="6">
        <v>13157</v>
      </c>
      <c r="O6" s="6">
        <v>13263</v>
      </c>
      <c r="P6" s="6">
        <v>13385</v>
      </c>
      <c r="Q6" s="6">
        <v>13492</v>
      </c>
      <c r="R6" s="6">
        <v>13605</v>
      </c>
      <c r="S6" s="6">
        <v>13694</v>
      </c>
      <c r="T6" s="6">
        <v>13787</v>
      </c>
      <c r="U6" s="6">
        <v>13854</v>
      </c>
      <c r="V6" s="6">
        <v>13931</v>
      </c>
      <c r="W6" s="6">
        <v>14181</v>
      </c>
      <c r="X6" s="6">
        <v>14181</v>
      </c>
    </row>
    <row r="7" spans="2:24" ht="15" customHeight="1" thickBot="1" x14ac:dyDescent="0.25">
      <c r="B7" s="7" t="s">
        <v>39</v>
      </c>
      <c r="C7" s="141">
        <v>93</v>
      </c>
      <c r="D7" s="6">
        <v>93</v>
      </c>
      <c r="E7" s="123">
        <v>89</v>
      </c>
      <c r="F7" s="123">
        <v>89</v>
      </c>
      <c r="G7" s="123">
        <v>98</v>
      </c>
      <c r="H7" s="98">
        <v>154</v>
      </c>
      <c r="I7" s="98">
        <v>71</v>
      </c>
      <c r="J7" s="98">
        <v>70</v>
      </c>
      <c r="K7" s="98">
        <v>74</v>
      </c>
      <c r="L7" s="6">
        <v>84</v>
      </c>
      <c r="M7" s="6">
        <v>71</v>
      </c>
      <c r="N7" s="6">
        <v>76</v>
      </c>
      <c r="O7" s="6">
        <v>90</v>
      </c>
      <c r="P7" s="6">
        <v>201</v>
      </c>
      <c r="Q7" s="6">
        <v>201</v>
      </c>
      <c r="R7" s="6">
        <v>201</v>
      </c>
      <c r="S7" s="6">
        <v>318</v>
      </c>
      <c r="T7" s="6">
        <v>201</v>
      </c>
      <c r="U7" s="6">
        <v>1601</v>
      </c>
      <c r="V7" s="6">
        <v>1628</v>
      </c>
      <c r="W7" s="6">
        <v>1831</v>
      </c>
      <c r="X7" s="6">
        <v>1490</v>
      </c>
    </row>
    <row r="8" spans="2:24" ht="25.8" customHeight="1" thickBot="1" x14ac:dyDescent="0.25">
      <c r="B8" s="65" t="s">
        <v>40</v>
      </c>
      <c r="C8" s="141">
        <v>0</v>
      </c>
      <c r="D8" s="6"/>
      <c r="E8" s="123">
        <v>0</v>
      </c>
      <c r="F8" s="123">
        <v>0</v>
      </c>
      <c r="G8" s="123">
        <v>0</v>
      </c>
      <c r="H8" s="98">
        <v>0</v>
      </c>
      <c r="I8" s="98">
        <v>0</v>
      </c>
      <c r="J8" s="98">
        <v>0</v>
      </c>
      <c r="K8" s="98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</row>
    <row r="9" spans="2:24" ht="16.8" customHeight="1" thickBot="1" x14ac:dyDescent="0.25">
      <c r="B9" s="65" t="s">
        <v>171</v>
      </c>
      <c r="C9" s="141">
        <v>0</v>
      </c>
      <c r="D9" s="6"/>
      <c r="E9" s="123">
        <v>0</v>
      </c>
      <c r="F9" s="123">
        <v>0</v>
      </c>
      <c r="G9" s="123">
        <v>0</v>
      </c>
      <c r="H9" s="98"/>
      <c r="I9" s="98"/>
      <c r="J9" s="98"/>
      <c r="K9" s="98"/>
      <c r="L9" s="6">
        <v>83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2:24" ht="15" customHeight="1" thickBot="1" x14ac:dyDescent="0.25">
      <c r="B10" s="7" t="s">
        <v>41</v>
      </c>
      <c r="C10" s="141">
        <v>14905</v>
      </c>
      <c r="D10" s="6">
        <v>12566</v>
      </c>
      <c r="E10" s="123">
        <v>11283</v>
      </c>
      <c r="F10" s="123">
        <v>11725</v>
      </c>
      <c r="G10" s="123">
        <v>12392</v>
      </c>
      <c r="H10" s="98">
        <v>12267</v>
      </c>
      <c r="I10" s="98">
        <v>13738</v>
      </c>
      <c r="J10" s="98">
        <v>13526</v>
      </c>
      <c r="K10" s="98">
        <v>12011</v>
      </c>
      <c r="L10" s="6">
        <v>10008</v>
      </c>
      <c r="M10" s="6">
        <v>11351</v>
      </c>
      <c r="N10" s="6">
        <v>10718</v>
      </c>
      <c r="O10" s="6">
        <v>10758</v>
      </c>
      <c r="P10" s="6">
        <v>10097</v>
      </c>
      <c r="Q10" s="6">
        <v>10971</v>
      </c>
      <c r="R10" s="6">
        <v>9708</v>
      </c>
      <c r="S10" s="6">
        <v>10077</v>
      </c>
      <c r="T10" s="6">
        <v>8561</v>
      </c>
      <c r="U10" s="6">
        <v>9408</v>
      </c>
      <c r="V10" s="6">
        <v>8287</v>
      </c>
      <c r="W10" s="6">
        <v>8654</v>
      </c>
      <c r="X10" s="6">
        <v>8187</v>
      </c>
    </row>
    <row r="11" spans="2:24" ht="15" customHeight="1" thickTop="1" thickBot="1" x14ac:dyDescent="0.3">
      <c r="B11" s="69" t="s">
        <v>42</v>
      </c>
      <c r="C11" s="30">
        <v>431953</v>
      </c>
      <c r="D11" s="10">
        <v>467567</v>
      </c>
      <c r="E11" s="122">
        <v>463456</v>
      </c>
      <c r="F11" s="122">
        <v>437810</v>
      </c>
      <c r="G11" s="122">
        <v>500984</v>
      </c>
      <c r="H11" s="97">
        <v>470632</v>
      </c>
      <c r="I11" s="97">
        <v>443532</v>
      </c>
      <c r="J11" s="97">
        <v>522114</v>
      </c>
      <c r="K11" s="97">
        <v>511704</v>
      </c>
      <c r="L11" s="10">
        <v>382586</v>
      </c>
      <c r="M11" s="10">
        <v>407724</v>
      </c>
      <c r="N11" s="10">
        <v>414258</v>
      </c>
      <c r="O11" s="10">
        <v>338868</v>
      </c>
      <c r="P11" s="10">
        <v>295818</v>
      </c>
      <c r="Q11" s="10">
        <v>320996</v>
      </c>
      <c r="R11" s="10">
        <v>280175</v>
      </c>
      <c r="S11" s="10">
        <v>313588</v>
      </c>
      <c r="T11" s="10">
        <v>283388</v>
      </c>
      <c r="U11" s="10">
        <v>284076</v>
      </c>
      <c r="V11" s="10">
        <v>271764</v>
      </c>
      <c r="W11" s="10">
        <v>249977</v>
      </c>
      <c r="X11" s="10">
        <v>247503</v>
      </c>
    </row>
    <row r="12" spans="2:24" ht="15" customHeight="1" thickBot="1" x14ac:dyDescent="0.25">
      <c r="B12" s="7" t="s">
        <v>43</v>
      </c>
      <c r="C12" s="141">
        <v>149773</v>
      </c>
      <c r="D12" s="6">
        <v>168416</v>
      </c>
      <c r="E12" s="123">
        <v>160701</v>
      </c>
      <c r="F12" s="123">
        <v>168489</v>
      </c>
      <c r="G12" s="123">
        <v>184649</v>
      </c>
      <c r="H12" s="98">
        <v>167626</v>
      </c>
      <c r="I12" s="98">
        <v>139304</v>
      </c>
      <c r="J12" s="98">
        <v>200853</v>
      </c>
      <c r="K12" s="98">
        <v>165673</v>
      </c>
      <c r="L12" s="6">
        <v>140382</v>
      </c>
      <c r="M12" s="6">
        <v>165384</v>
      </c>
      <c r="N12" s="6">
        <v>159229</v>
      </c>
      <c r="O12" s="6">
        <v>114939</v>
      </c>
      <c r="P12" s="6">
        <v>103273</v>
      </c>
      <c r="Q12" s="6">
        <v>117932</v>
      </c>
      <c r="R12" s="6">
        <v>112566</v>
      </c>
      <c r="S12" s="6">
        <v>118282</v>
      </c>
      <c r="T12" s="6">
        <v>96779</v>
      </c>
      <c r="U12" s="6">
        <v>103375</v>
      </c>
      <c r="V12" s="6">
        <v>101931</v>
      </c>
      <c r="W12" s="6">
        <v>106089</v>
      </c>
      <c r="X12" s="6">
        <v>101953</v>
      </c>
    </row>
    <row r="13" spans="2:24" ht="15" customHeight="1" thickBot="1" x14ac:dyDescent="0.25">
      <c r="B13" s="7" t="s">
        <v>44</v>
      </c>
      <c r="C13" s="141">
        <v>252839</v>
      </c>
      <c r="D13" s="6">
        <v>240891</v>
      </c>
      <c r="E13" s="123">
        <v>255913</v>
      </c>
      <c r="F13" s="123">
        <v>259241</v>
      </c>
      <c r="G13" s="123">
        <v>294629</v>
      </c>
      <c r="H13" s="98">
        <v>266103</v>
      </c>
      <c r="I13" s="98">
        <v>278620</v>
      </c>
      <c r="J13" s="98">
        <v>283407</v>
      </c>
      <c r="K13" s="98">
        <v>305494</v>
      </c>
      <c r="L13" s="6">
        <v>230743</v>
      </c>
      <c r="M13" s="6">
        <v>240211</v>
      </c>
      <c r="N13" s="6">
        <v>240379</v>
      </c>
      <c r="O13" s="6">
        <v>202642</v>
      </c>
      <c r="P13" s="6">
        <v>180126</v>
      </c>
      <c r="Q13" s="6">
        <v>177365</v>
      </c>
      <c r="R13" s="6">
        <v>158090</v>
      </c>
      <c r="S13" s="6">
        <v>178187</v>
      </c>
      <c r="T13" s="6">
        <v>167997</v>
      </c>
      <c r="U13" s="6">
        <v>159168</v>
      </c>
      <c r="V13" s="6">
        <v>165193</v>
      </c>
      <c r="W13" s="6">
        <v>140471</v>
      </c>
      <c r="X13" s="6">
        <v>142129</v>
      </c>
    </row>
    <row r="14" spans="2:24" ht="15" customHeight="1" thickBot="1" x14ac:dyDescent="0.25">
      <c r="B14" s="7" t="s">
        <v>45</v>
      </c>
      <c r="C14" s="141">
        <v>0</v>
      </c>
      <c r="D14" s="6">
        <v>0</v>
      </c>
      <c r="E14" s="123">
        <v>0</v>
      </c>
      <c r="F14" s="123">
        <v>0</v>
      </c>
      <c r="G14" s="123">
        <v>344</v>
      </c>
      <c r="H14" s="98">
        <v>0</v>
      </c>
      <c r="I14" s="98">
        <v>79</v>
      </c>
      <c r="J14" s="98"/>
      <c r="K14" s="98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191</v>
      </c>
      <c r="R14" s="6">
        <v>28</v>
      </c>
      <c r="S14" s="6">
        <v>1333</v>
      </c>
      <c r="T14" s="6">
        <v>311</v>
      </c>
      <c r="U14" s="6">
        <v>769</v>
      </c>
      <c r="V14" s="6">
        <v>344</v>
      </c>
      <c r="W14" s="6">
        <v>1790</v>
      </c>
      <c r="X14" s="6">
        <v>1092</v>
      </c>
    </row>
    <row r="15" spans="2:24" ht="15" customHeight="1" thickBot="1" x14ac:dyDescent="0.25">
      <c r="B15" s="7" t="s">
        <v>46</v>
      </c>
      <c r="C15" s="141">
        <v>27634</v>
      </c>
      <c r="D15" s="6">
        <v>56723</v>
      </c>
      <c r="E15" s="123">
        <v>45157</v>
      </c>
      <c r="F15" s="123">
        <v>8583</v>
      </c>
      <c r="G15" s="123">
        <v>19407</v>
      </c>
      <c r="H15" s="98">
        <v>35245</v>
      </c>
      <c r="I15" s="98">
        <v>23187</v>
      </c>
      <c r="J15" s="98">
        <v>35105</v>
      </c>
      <c r="K15" s="98">
        <v>38644</v>
      </c>
      <c r="L15" s="6">
        <v>9720</v>
      </c>
      <c r="M15" s="6">
        <v>579</v>
      </c>
      <c r="N15" s="6">
        <v>13212</v>
      </c>
      <c r="O15" s="6">
        <v>20140</v>
      </c>
      <c r="P15" s="6">
        <v>11122</v>
      </c>
      <c r="Q15" s="6">
        <v>24278</v>
      </c>
      <c r="R15" s="6">
        <v>8282</v>
      </c>
      <c r="S15" s="6">
        <v>15776</v>
      </c>
      <c r="T15" s="6">
        <v>17445</v>
      </c>
      <c r="U15" s="6">
        <v>20027</v>
      </c>
      <c r="V15" s="6">
        <v>2752</v>
      </c>
      <c r="W15" s="6">
        <v>1673</v>
      </c>
      <c r="X15" s="6">
        <v>2189</v>
      </c>
    </row>
    <row r="16" spans="2:24" ht="15" customHeight="1" thickBot="1" x14ac:dyDescent="0.25">
      <c r="B16" s="7" t="s">
        <v>141</v>
      </c>
      <c r="C16" s="141">
        <v>1707</v>
      </c>
      <c r="D16" s="6">
        <v>1537</v>
      </c>
      <c r="E16" s="123">
        <v>1685</v>
      </c>
      <c r="F16" s="123">
        <v>1497</v>
      </c>
      <c r="G16" s="123">
        <v>1955</v>
      </c>
      <c r="H16" s="98">
        <v>1658</v>
      </c>
      <c r="I16" s="98">
        <v>2342</v>
      </c>
      <c r="J16" s="98">
        <v>2749</v>
      </c>
      <c r="K16" s="98">
        <v>1893</v>
      </c>
      <c r="L16" s="6">
        <v>1741</v>
      </c>
      <c r="M16" s="6">
        <v>1550</v>
      </c>
      <c r="N16" s="6">
        <v>1438</v>
      </c>
      <c r="O16" s="6">
        <v>1147</v>
      </c>
      <c r="P16" s="6">
        <v>1297</v>
      </c>
      <c r="Q16" s="6">
        <v>1421</v>
      </c>
      <c r="R16" s="6">
        <v>1237</v>
      </c>
      <c r="S16" s="6">
        <v>1343</v>
      </c>
      <c r="T16" s="6">
        <v>1167</v>
      </c>
      <c r="U16" s="6">
        <v>1506</v>
      </c>
      <c r="V16" s="6">
        <v>1888</v>
      </c>
      <c r="W16" s="6">
        <v>1744</v>
      </c>
      <c r="X16" s="6">
        <v>1232</v>
      </c>
    </row>
    <row r="17" spans="2:24" ht="26.25" customHeight="1" thickBot="1" x14ac:dyDescent="0.3">
      <c r="B17" s="63" t="s">
        <v>47</v>
      </c>
      <c r="C17" s="142">
        <v>431953</v>
      </c>
      <c r="D17" s="22">
        <v>467567</v>
      </c>
      <c r="E17" s="124">
        <v>463456</v>
      </c>
      <c r="F17" s="124">
        <v>437810</v>
      </c>
      <c r="G17" s="124">
        <v>500984</v>
      </c>
      <c r="H17" s="99">
        <v>470632</v>
      </c>
      <c r="I17" s="99">
        <v>443532</v>
      </c>
      <c r="J17" s="99">
        <v>522114</v>
      </c>
      <c r="K17" s="99">
        <v>511707</v>
      </c>
      <c r="L17" s="22">
        <v>382586</v>
      </c>
      <c r="M17" s="22">
        <v>568286</v>
      </c>
      <c r="N17" s="22">
        <v>414258</v>
      </c>
      <c r="O17" s="22">
        <v>338868</v>
      </c>
      <c r="P17" s="22">
        <v>295818</v>
      </c>
      <c r="Q17" s="22">
        <v>320996</v>
      </c>
      <c r="R17" s="22">
        <v>280175</v>
      </c>
      <c r="S17" s="22">
        <v>313588</v>
      </c>
      <c r="T17" s="22">
        <v>283388</v>
      </c>
      <c r="U17" s="22">
        <v>284076</v>
      </c>
      <c r="V17" s="22">
        <v>271764</v>
      </c>
      <c r="W17" s="22">
        <v>249977</v>
      </c>
      <c r="X17" s="22">
        <v>247503</v>
      </c>
    </row>
    <row r="18" spans="2:24" ht="39" customHeight="1" thickBot="1" x14ac:dyDescent="0.3">
      <c r="B18" s="74" t="s">
        <v>48</v>
      </c>
      <c r="C18" s="142">
        <v>35</v>
      </c>
      <c r="D18" s="22">
        <v>0</v>
      </c>
      <c r="E18" s="124">
        <v>0</v>
      </c>
      <c r="F18" s="124">
        <v>0</v>
      </c>
      <c r="G18" s="124">
        <v>0</v>
      </c>
      <c r="H18" s="99">
        <v>0</v>
      </c>
      <c r="I18" s="99">
        <v>1028</v>
      </c>
      <c r="J18" s="99">
        <v>0</v>
      </c>
      <c r="K18" s="99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6501</v>
      </c>
      <c r="V18" s="22">
        <v>6501</v>
      </c>
      <c r="W18" s="22">
        <v>6412</v>
      </c>
      <c r="X18" s="22">
        <v>6315</v>
      </c>
    </row>
    <row r="19" spans="2:24" ht="15" customHeight="1" thickTop="1" x14ac:dyDescent="0.25">
      <c r="B19" s="62" t="s">
        <v>34</v>
      </c>
      <c r="C19" s="4">
        <v>752270</v>
      </c>
      <c r="D19" s="4">
        <v>774537</v>
      </c>
      <c r="E19" s="4">
        <v>750567</v>
      </c>
      <c r="F19" s="113">
        <v>694268</v>
      </c>
      <c r="G19" s="113">
        <v>728635</v>
      </c>
      <c r="H19" s="4">
        <v>687372</v>
      </c>
      <c r="I19" s="4">
        <v>642148</v>
      </c>
      <c r="J19" s="4">
        <v>706146</v>
      </c>
      <c r="K19" s="4">
        <v>667608</v>
      </c>
      <c r="L19" s="4">
        <v>536541</v>
      </c>
      <c r="M19" s="4">
        <v>568286</v>
      </c>
      <c r="N19" s="4">
        <v>580849</v>
      </c>
      <c r="O19" s="4">
        <v>505712</v>
      </c>
      <c r="P19" s="4">
        <v>467055</v>
      </c>
      <c r="Q19" s="4">
        <v>506717</v>
      </c>
      <c r="R19" s="4">
        <v>465571</v>
      </c>
      <c r="S19" s="4">
        <v>500118</v>
      </c>
      <c r="T19" s="4">
        <v>468474</v>
      </c>
      <c r="U19" s="4">
        <v>481874</v>
      </c>
      <c r="V19" s="4">
        <v>469741</v>
      </c>
      <c r="W19" s="4">
        <v>448753</v>
      </c>
      <c r="X19" s="4">
        <v>370022</v>
      </c>
    </row>
    <row r="20" spans="2:24" ht="15.75" customHeight="1" x14ac:dyDescent="0.2"/>
    <row r="21" spans="2:24" ht="15.75" customHeight="1" x14ac:dyDescent="0.2"/>
    <row r="22" spans="2:24" ht="15.75" customHeight="1" x14ac:dyDescent="0.2"/>
    <row r="23" spans="2:24" ht="15.75" customHeight="1" x14ac:dyDescent="0.2"/>
    <row r="24" spans="2:24" ht="15.75" customHeight="1" x14ac:dyDescent="0.2"/>
    <row r="25" spans="2:24" ht="15.75" customHeight="1" x14ac:dyDescent="0.2"/>
    <row r="26" spans="2:24" ht="1.5" customHeight="1" x14ac:dyDescent="0.2"/>
    <row r="27" spans="2:24" ht="15.75" customHeight="1" x14ac:dyDescent="0.2"/>
    <row r="28" spans="2:24" ht="15.75" customHeight="1" x14ac:dyDescent="0.2">
      <c r="P28" s="3"/>
    </row>
    <row r="29" spans="2:24" ht="15.75" customHeight="1" x14ac:dyDescent="0.2"/>
    <row r="30" spans="2:24" ht="15.75" customHeight="1" x14ac:dyDescent="0.2"/>
    <row r="31" spans="2:24" ht="1.5" customHeight="1" x14ac:dyDescent="0.2"/>
    <row r="32" spans="2:24" ht="15.75" customHeight="1" x14ac:dyDescent="0.2">
      <c r="P32" s="2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</sheetData>
  <conditionalFormatting sqref="P28 P32">
    <cfRule type="containsText" dxfId="3" priority="39" operator="containsText" text="błąd">
      <formula>NOT(ISERROR(SEARCH("błąd",P28)))</formula>
    </cfRule>
    <cfRule type="containsText" dxfId="2" priority="40" operator="containsText" text="ok">
      <formula>NOT(ISERROR(SEARCH("ok",P28)))</formula>
    </cfRule>
  </conditionalFormatting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D6AE-0B7E-4AB1-956F-60118E57A975}">
  <dimension ref="A1:X960"/>
  <sheetViews>
    <sheetView showGridLines="0" topLeftCell="B1" zoomScaleNormal="100" workbookViewId="0">
      <pane xSplit="1" ySplit="1" topLeftCell="C2" activePane="bottomRight" state="frozen"/>
      <selection pane="topRight" activeCell="G1" sqref="G1"/>
      <selection pane="bottomLeft" activeCell="B2" sqref="B2"/>
      <selection pane="bottomRight" activeCell="E31" sqref="E31"/>
    </sheetView>
  </sheetViews>
  <sheetFormatPr defaultColWidth="8.77734375" defaultRowHeight="11.4" x14ac:dyDescent="0.2"/>
  <cols>
    <col min="1" max="1" width="4" style="1" customWidth="1"/>
    <col min="2" max="2" width="41.21875" style="1" customWidth="1"/>
    <col min="3" max="3" width="20.21875" style="1" customWidth="1"/>
    <col min="4" max="4" width="23.5546875" style="1" customWidth="1"/>
    <col min="5" max="5" width="26.44140625" style="1" customWidth="1"/>
    <col min="6" max="6" width="25" style="1" customWidth="1"/>
    <col min="7" max="7" width="20" style="1" customWidth="1"/>
    <col min="8" max="8" width="21.21875" style="1" customWidth="1"/>
    <col min="9" max="9" width="20.21875" style="1" customWidth="1"/>
    <col min="10" max="10" width="17.77734375" style="1" customWidth="1"/>
    <col min="11" max="17" width="12.77734375" style="1" customWidth="1"/>
    <col min="18" max="23" width="12.77734375" style="13" customWidth="1"/>
    <col min="24" max="24" width="12.77734375" style="1" customWidth="1"/>
    <col min="25" max="16384" width="8.77734375" style="1"/>
  </cols>
  <sheetData>
    <row r="1" spans="1:24" ht="18" customHeight="1" thickTop="1" thickBot="1" x14ac:dyDescent="0.25">
      <c r="B1" s="17" t="s">
        <v>148</v>
      </c>
      <c r="C1" s="25">
        <v>45382</v>
      </c>
      <c r="D1" s="25">
        <v>45291</v>
      </c>
      <c r="E1" s="25">
        <v>45199</v>
      </c>
      <c r="F1" s="114">
        <v>45107</v>
      </c>
      <c r="G1" s="114">
        <v>45016</v>
      </c>
      <c r="H1" s="25">
        <v>44926</v>
      </c>
      <c r="I1" s="25">
        <v>44834</v>
      </c>
      <c r="J1" s="25">
        <v>44742</v>
      </c>
      <c r="K1" s="25">
        <v>44651</v>
      </c>
      <c r="L1" s="25">
        <v>44561</v>
      </c>
      <c r="M1" s="25">
        <v>44469</v>
      </c>
      <c r="N1" s="17" t="s">
        <v>3</v>
      </c>
      <c r="O1" s="17" t="s">
        <v>4</v>
      </c>
      <c r="P1" s="17" t="s">
        <v>0</v>
      </c>
      <c r="Q1" s="17" t="s">
        <v>1</v>
      </c>
      <c r="R1" s="25">
        <v>44012</v>
      </c>
      <c r="S1" s="25">
        <v>43921</v>
      </c>
      <c r="T1" s="17" t="s">
        <v>2</v>
      </c>
      <c r="U1" s="25">
        <v>43738</v>
      </c>
      <c r="V1" s="25">
        <v>43646</v>
      </c>
      <c r="W1" s="25">
        <v>43555</v>
      </c>
      <c r="X1" s="25">
        <v>43465</v>
      </c>
    </row>
    <row r="2" spans="1:24" ht="13.2" thickTop="1" thickBot="1" x14ac:dyDescent="0.3">
      <c r="B2" s="69" t="s">
        <v>50</v>
      </c>
      <c r="C2" s="30">
        <v>301479</v>
      </c>
      <c r="D2" s="10">
        <v>315409</v>
      </c>
      <c r="E2" s="10">
        <v>296226</v>
      </c>
      <c r="F2" s="122">
        <v>290696</v>
      </c>
      <c r="G2" s="122">
        <v>271228</v>
      </c>
      <c r="H2" s="97">
        <v>258060</v>
      </c>
      <c r="I2" s="97">
        <v>265521</v>
      </c>
      <c r="J2" s="97">
        <v>249191</v>
      </c>
      <c r="K2" s="97">
        <v>244794</v>
      </c>
      <c r="L2" s="10">
        <v>211649</v>
      </c>
      <c r="M2" s="10">
        <v>212061</v>
      </c>
      <c r="N2" s="10">
        <v>184990</v>
      </c>
      <c r="O2" s="10">
        <v>177128</v>
      </c>
      <c r="P2" s="10">
        <v>163147</v>
      </c>
      <c r="Q2" s="10">
        <v>172517</v>
      </c>
      <c r="R2" s="10">
        <v>162069</v>
      </c>
      <c r="S2" s="10">
        <v>153192</v>
      </c>
      <c r="T2" s="10">
        <v>152653</v>
      </c>
      <c r="U2" s="10">
        <v>165050</v>
      </c>
      <c r="V2" s="10">
        <v>159308</v>
      </c>
      <c r="W2" s="10">
        <v>155216</v>
      </c>
      <c r="X2" s="10">
        <v>155386</v>
      </c>
    </row>
    <row r="3" spans="1:24" ht="14.25" customHeight="1" thickBot="1" x14ac:dyDescent="0.25">
      <c r="B3" s="64" t="s">
        <v>51</v>
      </c>
      <c r="C3" s="27">
        <v>301479</v>
      </c>
      <c r="D3" s="6">
        <v>315409</v>
      </c>
      <c r="E3" s="6">
        <v>296226</v>
      </c>
      <c r="F3" s="125">
        <v>290696</v>
      </c>
      <c r="G3" s="125">
        <v>271228</v>
      </c>
      <c r="H3" s="41">
        <v>258060</v>
      </c>
      <c r="I3" s="41">
        <v>265521</v>
      </c>
      <c r="J3" s="41">
        <v>249191</v>
      </c>
      <c r="K3" s="41">
        <v>244794</v>
      </c>
      <c r="L3" s="6">
        <v>211649</v>
      </c>
      <c r="M3" s="6">
        <v>212061</v>
      </c>
      <c r="N3" s="6">
        <v>184990</v>
      </c>
      <c r="O3" s="6">
        <v>177128</v>
      </c>
      <c r="P3" s="6">
        <v>163147</v>
      </c>
      <c r="Q3" s="6">
        <v>172517</v>
      </c>
      <c r="R3" s="6">
        <v>162069</v>
      </c>
      <c r="S3" s="6">
        <v>153192</v>
      </c>
      <c r="T3" s="6">
        <v>152653</v>
      </c>
      <c r="U3" s="6">
        <v>165050</v>
      </c>
      <c r="V3" s="6">
        <v>159308</v>
      </c>
      <c r="W3" s="6">
        <v>155216</v>
      </c>
      <c r="X3" s="6">
        <v>155386</v>
      </c>
    </row>
    <row r="4" spans="1:24" ht="14.25" customHeight="1" thickBot="1" x14ac:dyDescent="0.25">
      <c r="B4" s="7" t="s">
        <v>52</v>
      </c>
      <c r="C4" s="28">
        <v>22933</v>
      </c>
      <c r="D4" s="6">
        <v>22199</v>
      </c>
      <c r="E4" s="6">
        <v>22199</v>
      </c>
      <c r="F4" s="125">
        <v>22199</v>
      </c>
      <c r="G4" s="125">
        <v>22199</v>
      </c>
      <c r="H4" s="41">
        <v>22199</v>
      </c>
      <c r="I4" s="41">
        <v>22199</v>
      </c>
      <c r="J4" s="41">
        <v>22199</v>
      </c>
      <c r="K4" s="41">
        <v>22199</v>
      </c>
      <c r="L4" s="6">
        <v>22199</v>
      </c>
      <c r="M4" s="6">
        <v>22199</v>
      </c>
      <c r="N4" s="6">
        <v>22199</v>
      </c>
      <c r="O4" s="6">
        <v>22199</v>
      </c>
      <c r="P4" s="6">
        <v>22199</v>
      </c>
      <c r="Q4" s="6">
        <v>22199</v>
      </c>
      <c r="R4" s="6">
        <v>22199</v>
      </c>
      <c r="S4" s="6">
        <v>22199</v>
      </c>
      <c r="T4" s="6">
        <v>22199</v>
      </c>
      <c r="U4" s="6">
        <v>22199</v>
      </c>
      <c r="V4" s="6">
        <v>22199</v>
      </c>
      <c r="W4" s="6">
        <v>22199</v>
      </c>
      <c r="X4" s="6">
        <v>22199</v>
      </c>
    </row>
    <row r="5" spans="1:24" ht="27" customHeight="1" thickBot="1" x14ac:dyDescent="0.25">
      <c r="B5" s="65" t="s">
        <v>53</v>
      </c>
      <c r="C5" s="143">
        <v>99891</v>
      </c>
      <c r="D5" s="16">
        <v>93037</v>
      </c>
      <c r="E5" s="16">
        <v>93037</v>
      </c>
      <c r="F5" s="126">
        <v>93037</v>
      </c>
      <c r="G5" s="126">
        <v>93037</v>
      </c>
      <c r="H5" s="100">
        <v>93037</v>
      </c>
      <c r="I5" s="100">
        <v>93037</v>
      </c>
      <c r="J5" s="100">
        <v>93037</v>
      </c>
      <c r="K5" s="100">
        <v>93037</v>
      </c>
      <c r="L5" s="16">
        <v>93037</v>
      </c>
      <c r="M5" s="16">
        <v>93037</v>
      </c>
      <c r="N5" s="16">
        <v>93037</v>
      </c>
      <c r="O5" s="16">
        <v>93037</v>
      </c>
      <c r="P5" s="16">
        <v>93037</v>
      </c>
      <c r="Q5" s="16">
        <v>93037</v>
      </c>
      <c r="R5" s="16">
        <v>93037</v>
      </c>
      <c r="S5" s="16">
        <v>93037</v>
      </c>
      <c r="T5" s="16">
        <v>93037</v>
      </c>
      <c r="U5" s="16">
        <v>93037</v>
      </c>
      <c r="V5" s="16">
        <v>93037</v>
      </c>
      <c r="W5" s="16">
        <v>93037</v>
      </c>
      <c r="X5" s="16">
        <v>93037</v>
      </c>
    </row>
    <row r="6" spans="1:24" ht="14.25" customHeight="1" thickBot="1" x14ac:dyDescent="0.35">
      <c r="A6" s="12"/>
      <c r="B6" s="7" t="s">
        <v>54</v>
      </c>
      <c r="C6" s="143">
        <v>85545</v>
      </c>
      <c r="D6" s="6">
        <v>85545</v>
      </c>
      <c r="E6" s="6">
        <v>84250</v>
      </c>
      <c r="F6" s="126">
        <v>82957</v>
      </c>
      <c r="G6" s="126">
        <v>81662</v>
      </c>
      <c r="H6" s="100">
        <v>80368</v>
      </c>
      <c r="I6" s="100">
        <v>79714</v>
      </c>
      <c r="J6" s="100">
        <v>14076</v>
      </c>
      <c r="K6" s="100">
        <v>12155</v>
      </c>
      <c r="L6" s="6">
        <v>10247</v>
      </c>
      <c r="M6" s="6">
        <v>4705</v>
      </c>
      <c r="N6" s="6">
        <v>4705</v>
      </c>
      <c r="O6" s="6">
        <v>4705</v>
      </c>
      <c r="P6" s="6">
        <v>4705</v>
      </c>
      <c r="Q6" s="6">
        <v>4705</v>
      </c>
      <c r="R6" s="6">
        <v>4705</v>
      </c>
      <c r="S6" s="6">
        <v>4705</v>
      </c>
      <c r="T6" s="6">
        <v>4705</v>
      </c>
      <c r="U6" s="6">
        <v>4705</v>
      </c>
      <c r="V6" s="6">
        <v>4705</v>
      </c>
      <c r="W6" s="6">
        <v>4705</v>
      </c>
      <c r="X6" s="6">
        <v>4705</v>
      </c>
    </row>
    <row r="7" spans="1:24" ht="14.25" customHeight="1" thickBot="1" x14ac:dyDescent="0.35">
      <c r="A7" s="12"/>
      <c r="B7" s="7" t="s">
        <v>142</v>
      </c>
      <c r="C7" s="143">
        <v>-6825</v>
      </c>
      <c r="D7" s="6">
        <v>-6825</v>
      </c>
      <c r="E7" s="6">
        <v>-6825</v>
      </c>
      <c r="F7" s="126">
        <v>99328</v>
      </c>
      <c r="G7" s="126">
        <v>-6825</v>
      </c>
      <c r="H7" s="100">
        <v>-3974</v>
      </c>
      <c r="I7" s="100">
        <v>70571</v>
      </c>
      <c r="J7" s="100">
        <v>119879</v>
      </c>
      <c r="K7" s="100">
        <v>117403</v>
      </c>
      <c r="L7" s="6">
        <v>86166</v>
      </c>
      <c r="M7" s="6">
        <v>92120</v>
      </c>
      <c r="N7" s="6">
        <v>65049</v>
      </c>
      <c r="O7" s="6">
        <v>57187</v>
      </c>
      <c r="P7" s="6">
        <v>43206</v>
      </c>
      <c r="Q7" s="6">
        <v>52576</v>
      </c>
      <c r="R7" s="6">
        <v>42128</v>
      </c>
      <c r="S7" s="6">
        <v>33251</v>
      </c>
      <c r="T7" s="6">
        <v>32712</v>
      </c>
      <c r="U7" s="6">
        <v>45109</v>
      </c>
      <c r="V7" s="6">
        <v>39367</v>
      </c>
      <c r="W7" s="6">
        <v>35275</v>
      </c>
      <c r="X7" s="6">
        <v>35445</v>
      </c>
    </row>
    <row r="8" spans="1:24" ht="14.25" customHeight="1" thickBot="1" x14ac:dyDescent="0.35">
      <c r="A8" s="12"/>
      <c r="B8" s="7" t="s">
        <v>55</v>
      </c>
      <c r="C8" s="143">
        <v>99935</v>
      </c>
      <c r="D8" s="6">
        <v>121453</v>
      </c>
      <c r="E8" s="6">
        <v>103565</v>
      </c>
      <c r="F8" s="126">
        <v>-6825</v>
      </c>
      <c r="G8" s="126">
        <v>81155</v>
      </c>
      <c r="H8" s="41">
        <v>66430</v>
      </c>
      <c r="I8" s="41">
        <v>76354</v>
      </c>
      <c r="J8" s="41">
        <v>60352</v>
      </c>
      <c r="K8" s="41">
        <v>31237</v>
      </c>
      <c r="L8" s="6">
        <v>91798</v>
      </c>
      <c r="M8" s="6">
        <v>69575</v>
      </c>
      <c r="N8" s="6">
        <v>43018</v>
      </c>
      <c r="O8" s="6">
        <v>13468</v>
      </c>
      <c r="P8" s="6">
        <v>37135</v>
      </c>
      <c r="Q8" s="6">
        <v>19864</v>
      </c>
      <c r="R8" s="6">
        <v>9416</v>
      </c>
      <c r="S8" s="6">
        <v>539</v>
      </c>
      <c r="T8" s="6">
        <v>19565</v>
      </c>
      <c r="U8" s="6">
        <v>14202</v>
      </c>
      <c r="V8" s="6">
        <v>8461</v>
      </c>
      <c r="W8" s="6">
        <v>3866</v>
      </c>
      <c r="X8" s="6">
        <v>15094</v>
      </c>
    </row>
    <row r="9" spans="1:24" ht="14.25" customHeight="1" thickBot="1" x14ac:dyDescent="0.25">
      <c r="B9" s="64" t="s">
        <v>56</v>
      </c>
      <c r="C9" s="28">
        <v>0</v>
      </c>
      <c r="D9" s="6">
        <v>0</v>
      </c>
      <c r="E9" s="6">
        <v>0</v>
      </c>
      <c r="F9" s="125">
        <v>0</v>
      </c>
      <c r="G9" s="125">
        <v>0</v>
      </c>
      <c r="H9" s="41">
        <v>0</v>
      </c>
      <c r="I9" s="41">
        <v>0</v>
      </c>
      <c r="J9" s="41">
        <v>0</v>
      </c>
      <c r="K9" s="41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</row>
    <row r="10" spans="1:24" ht="15.75" customHeight="1" thickBot="1" x14ac:dyDescent="0.3">
      <c r="B10" s="70" t="s">
        <v>57</v>
      </c>
      <c r="C10" s="30">
        <v>169533</v>
      </c>
      <c r="D10" s="15">
        <v>166867</v>
      </c>
      <c r="E10" s="15">
        <v>172315</v>
      </c>
      <c r="F10" s="122">
        <v>140350</v>
      </c>
      <c r="G10" s="122">
        <v>141004</v>
      </c>
      <c r="H10" s="97">
        <v>129203</v>
      </c>
      <c r="I10" s="97">
        <v>133992</v>
      </c>
      <c r="J10" s="97">
        <v>117323</v>
      </c>
      <c r="K10" s="97">
        <v>82279</v>
      </c>
      <c r="L10" s="15">
        <v>80296</v>
      </c>
      <c r="M10" s="15">
        <v>84619</v>
      </c>
      <c r="N10" s="15">
        <v>85210</v>
      </c>
      <c r="O10" s="15">
        <v>86053</v>
      </c>
      <c r="P10" s="15">
        <v>87891</v>
      </c>
      <c r="Q10" s="15">
        <v>100423</v>
      </c>
      <c r="R10" s="15">
        <v>101949</v>
      </c>
      <c r="S10" s="15">
        <v>105151</v>
      </c>
      <c r="T10" s="15">
        <v>102715</v>
      </c>
      <c r="U10" s="15">
        <v>107253</v>
      </c>
      <c r="V10" s="15">
        <v>107585</v>
      </c>
      <c r="W10" s="15">
        <v>110633</v>
      </c>
      <c r="X10" s="15">
        <v>36121</v>
      </c>
    </row>
    <row r="11" spans="1:24" ht="14.25" customHeight="1" thickBot="1" x14ac:dyDescent="0.25">
      <c r="B11" s="64" t="s">
        <v>58</v>
      </c>
      <c r="C11" s="28">
        <v>9395</v>
      </c>
      <c r="D11" s="6">
        <v>11479</v>
      </c>
      <c r="E11" s="6">
        <v>9935</v>
      </c>
      <c r="F11" s="125">
        <v>9298</v>
      </c>
      <c r="G11" s="125">
        <v>11065</v>
      </c>
      <c r="H11" s="41">
        <v>11075</v>
      </c>
      <c r="I11" s="41">
        <v>10505</v>
      </c>
      <c r="J11" s="41">
        <v>9908</v>
      </c>
      <c r="K11" s="41">
        <v>11712</v>
      </c>
      <c r="L11" s="6">
        <v>10883</v>
      </c>
      <c r="M11" s="6">
        <v>11668</v>
      </c>
      <c r="N11" s="6">
        <v>10828</v>
      </c>
      <c r="O11" s="6">
        <v>9839</v>
      </c>
      <c r="P11" s="6">
        <v>9798</v>
      </c>
      <c r="Q11" s="6">
        <v>11582</v>
      </c>
      <c r="R11" s="6">
        <v>10051</v>
      </c>
      <c r="S11" s="6">
        <v>10340</v>
      </c>
      <c r="T11" s="6">
        <v>10853</v>
      </c>
      <c r="U11" s="6">
        <v>10393</v>
      </c>
      <c r="V11" s="6">
        <v>9956</v>
      </c>
      <c r="W11" s="6">
        <v>10017</v>
      </c>
      <c r="X11" s="6">
        <v>10560</v>
      </c>
    </row>
    <row r="12" spans="1:24" ht="14.25" customHeight="1" thickBot="1" x14ac:dyDescent="0.25">
      <c r="B12" s="64" t="s">
        <v>59</v>
      </c>
      <c r="C12" s="28">
        <v>361</v>
      </c>
      <c r="D12" s="6">
        <v>389</v>
      </c>
      <c r="E12" s="6">
        <v>308</v>
      </c>
      <c r="F12" s="125">
        <v>359</v>
      </c>
      <c r="G12" s="125">
        <v>354</v>
      </c>
      <c r="H12" s="41">
        <v>311</v>
      </c>
      <c r="I12" s="41">
        <v>429</v>
      </c>
      <c r="J12" s="41">
        <v>458</v>
      </c>
      <c r="K12" s="41">
        <v>410</v>
      </c>
      <c r="L12" s="6">
        <v>410</v>
      </c>
      <c r="M12" s="6">
        <v>374</v>
      </c>
      <c r="N12" s="6">
        <v>365</v>
      </c>
      <c r="O12" s="6">
        <v>248</v>
      </c>
      <c r="P12" s="6">
        <v>240</v>
      </c>
      <c r="Q12" s="6">
        <v>301</v>
      </c>
      <c r="R12" s="6">
        <v>288</v>
      </c>
      <c r="S12" s="6">
        <v>274</v>
      </c>
      <c r="T12" s="6">
        <v>253</v>
      </c>
      <c r="U12" s="6">
        <v>220</v>
      </c>
      <c r="V12" s="6">
        <v>212</v>
      </c>
      <c r="W12" s="6">
        <v>197</v>
      </c>
      <c r="X12" s="6">
        <v>199</v>
      </c>
    </row>
    <row r="13" spans="1:24" ht="14.25" customHeight="1" thickBot="1" x14ac:dyDescent="0.25">
      <c r="B13" s="64" t="s">
        <v>164</v>
      </c>
      <c r="C13" s="28">
        <v>22097</v>
      </c>
      <c r="D13" s="6">
        <v>19077</v>
      </c>
      <c r="E13" s="6">
        <v>13258</v>
      </c>
      <c r="F13" s="125">
        <v>13495</v>
      </c>
      <c r="G13" s="125">
        <v>15303</v>
      </c>
      <c r="H13" s="41">
        <v>8400</v>
      </c>
      <c r="I13" s="41">
        <v>6551</v>
      </c>
      <c r="J13" s="41">
        <v>6551</v>
      </c>
      <c r="K13" s="4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4.25" customHeight="1" thickBot="1" x14ac:dyDescent="0.25">
      <c r="B14" s="64" t="s">
        <v>60</v>
      </c>
      <c r="C14" s="28">
        <v>136244</v>
      </c>
      <c r="D14" s="6">
        <v>134377</v>
      </c>
      <c r="E14" s="6">
        <v>147110</v>
      </c>
      <c r="F14" s="125">
        <v>115381</v>
      </c>
      <c r="G14" s="125">
        <v>113847</v>
      </c>
      <c r="H14" s="41">
        <v>107887</v>
      </c>
      <c r="I14" s="41">
        <v>116503</v>
      </c>
      <c r="J14" s="41">
        <v>100402</v>
      </c>
      <c r="K14" s="41">
        <v>70152</v>
      </c>
      <c r="L14" s="6">
        <v>68999</v>
      </c>
      <c r="M14" s="6">
        <v>72574</v>
      </c>
      <c r="N14" s="6">
        <v>74014</v>
      </c>
      <c r="O14" s="6">
        <v>75963</v>
      </c>
      <c r="P14" s="6">
        <v>77813</v>
      </c>
      <c r="Q14" s="6">
        <v>88499</v>
      </c>
      <c r="R14" s="6">
        <v>91562</v>
      </c>
      <c r="S14" s="6">
        <v>94479</v>
      </c>
      <c r="T14" s="6">
        <v>91550</v>
      </c>
      <c r="U14" s="6">
        <v>96527</v>
      </c>
      <c r="V14" s="6">
        <v>97328</v>
      </c>
      <c r="W14" s="6">
        <v>100349</v>
      </c>
      <c r="X14" s="6">
        <v>25303</v>
      </c>
    </row>
    <row r="15" spans="1:24" ht="14.25" customHeight="1" thickBot="1" x14ac:dyDescent="0.25">
      <c r="B15" s="64" t="s">
        <v>61</v>
      </c>
      <c r="C15" s="27">
        <v>1428</v>
      </c>
      <c r="D15" s="6">
        <v>1538</v>
      </c>
      <c r="E15" s="6">
        <v>1697</v>
      </c>
      <c r="F15" s="125">
        <v>1810</v>
      </c>
      <c r="G15" s="125">
        <v>425</v>
      </c>
      <c r="H15" s="41">
        <v>1526</v>
      </c>
      <c r="I15" s="41">
        <v>0</v>
      </c>
      <c r="J15" s="41">
        <v>0</v>
      </c>
      <c r="K15" s="41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</row>
    <row r="16" spans="1:24" ht="14.25" customHeight="1" thickBot="1" x14ac:dyDescent="0.25">
      <c r="B16" s="64" t="s">
        <v>62</v>
      </c>
      <c r="C16" s="28">
        <v>8</v>
      </c>
      <c r="D16" s="6">
        <v>7</v>
      </c>
      <c r="E16" s="6">
        <v>7</v>
      </c>
      <c r="F16" s="125">
        <v>7</v>
      </c>
      <c r="G16" s="125">
        <v>10</v>
      </c>
      <c r="H16" s="41">
        <v>4</v>
      </c>
      <c r="I16" s="41">
        <v>4</v>
      </c>
      <c r="J16" s="41">
        <v>4</v>
      </c>
      <c r="K16" s="41">
        <v>5</v>
      </c>
      <c r="L16" s="6">
        <v>4</v>
      </c>
      <c r="M16" s="6">
        <v>3</v>
      </c>
      <c r="N16" s="6">
        <v>3</v>
      </c>
      <c r="O16" s="6">
        <v>3</v>
      </c>
      <c r="P16" s="6">
        <v>40</v>
      </c>
      <c r="Q16" s="6">
        <v>41</v>
      </c>
      <c r="R16" s="6">
        <v>48</v>
      </c>
      <c r="S16" s="6">
        <v>58</v>
      </c>
      <c r="T16" s="6">
        <v>59</v>
      </c>
      <c r="U16" s="6">
        <v>113</v>
      </c>
      <c r="V16" s="6">
        <v>89</v>
      </c>
      <c r="W16" s="6">
        <v>70</v>
      </c>
      <c r="X16" s="6">
        <v>59</v>
      </c>
    </row>
    <row r="17" spans="2:24" ht="18.75" customHeight="1" thickBot="1" x14ac:dyDescent="0.3">
      <c r="B17" s="70" t="s">
        <v>63</v>
      </c>
      <c r="C17" s="30">
        <v>281258</v>
      </c>
      <c r="D17" s="15">
        <v>292261</v>
      </c>
      <c r="E17" s="15">
        <v>282026</v>
      </c>
      <c r="F17" s="122">
        <v>263222</v>
      </c>
      <c r="G17" s="122">
        <v>316403</v>
      </c>
      <c r="H17" s="97">
        <v>300109</v>
      </c>
      <c r="I17" s="97">
        <v>242635</v>
      </c>
      <c r="J17" s="97">
        <v>339632</v>
      </c>
      <c r="K17" s="97">
        <v>340535</v>
      </c>
      <c r="L17" s="15">
        <v>244596</v>
      </c>
      <c r="M17" s="15">
        <v>271606</v>
      </c>
      <c r="N17" s="15">
        <v>310649</v>
      </c>
      <c r="O17" s="15">
        <v>242531</v>
      </c>
      <c r="P17" s="15">
        <v>216017</v>
      </c>
      <c r="Q17" s="15">
        <v>233777</v>
      </c>
      <c r="R17" s="15">
        <v>201553</v>
      </c>
      <c r="S17" s="15">
        <v>241775</v>
      </c>
      <c r="T17" s="15">
        <v>213106</v>
      </c>
      <c r="U17" s="15">
        <v>209571</v>
      </c>
      <c r="V17" s="15">
        <v>202848</v>
      </c>
      <c r="W17" s="15">
        <v>182904</v>
      </c>
      <c r="X17" s="15">
        <v>178515</v>
      </c>
    </row>
    <row r="18" spans="2:24" ht="17.25" customHeight="1" thickBot="1" x14ac:dyDescent="0.25">
      <c r="B18" s="64" t="s">
        <v>64</v>
      </c>
      <c r="C18" s="27">
        <v>5000</v>
      </c>
      <c r="D18" s="6">
        <v>5000</v>
      </c>
      <c r="E18" s="6">
        <v>4737</v>
      </c>
      <c r="F18" s="125">
        <v>4500</v>
      </c>
      <c r="G18" s="125">
        <v>1500</v>
      </c>
      <c r="H18" s="41">
        <v>1500</v>
      </c>
      <c r="I18" s="41">
        <v>0</v>
      </c>
      <c r="J18" s="41"/>
      <c r="K18" s="41">
        <v>0</v>
      </c>
      <c r="L18" s="6">
        <v>0</v>
      </c>
      <c r="M18" s="6">
        <v>11111</v>
      </c>
      <c r="N18" s="6">
        <v>2525</v>
      </c>
      <c r="O18" s="6">
        <v>0</v>
      </c>
      <c r="P18" s="6">
        <v>0</v>
      </c>
      <c r="Q18" s="6">
        <v>85</v>
      </c>
      <c r="R18" s="6">
        <v>0</v>
      </c>
      <c r="S18" s="6">
        <v>951</v>
      </c>
      <c r="T18" s="6">
        <v>1639</v>
      </c>
      <c r="U18" s="6">
        <v>1845</v>
      </c>
      <c r="V18" s="6">
        <v>8386</v>
      </c>
      <c r="W18" s="6">
        <v>2261</v>
      </c>
      <c r="X18" s="6">
        <v>799</v>
      </c>
    </row>
    <row r="19" spans="2:24" ht="17.25" customHeight="1" thickBot="1" x14ac:dyDescent="0.25">
      <c r="B19" s="64" t="s">
        <v>168</v>
      </c>
      <c r="C19" s="27">
        <v>457</v>
      </c>
      <c r="D19" s="6">
        <v>456</v>
      </c>
      <c r="E19" s="6">
        <v>446</v>
      </c>
      <c r="F19" s="125">
        <v>436</v>
      </c>
      <c r="G19" s="125">
        <v>1919</v>
      </c>
      <c r="H19" s="41">
        <v>310</v>
      </c>
      <c r="I19" s="41"/>
      <c r="J19" s="41"/>
      <c r="K19" s="4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2:24" ht="28.5" customHeight="1" thickBot="1" x14ac:dyDescent="0.25">
      <c r="B20" s="67" t="s">
        <v>65</v>
      </c>
      <c r="C20" s="28">
        <v>246883</v>
      </c>
      <c r="D20" s="6">
        <v>256925</v>
      </c>
      <c r="E20" s="6">
        <v>250781</v>
      </c>
      <c r="F20" s="125">
        <v>233737</v>
      </c>
      <c r="G20" s="125">
        <v>287907</v>
      </c>
      <c r="H20" s="41">
        <v>272607</v>
      </c>
      <c r="I20" s="41">
        <v>220679</v>
      </c>
      <c r="J20" s="41">
        <v>315061</v>
      </c>
      <c r="K20" s="41">
        <v>317223</v>
      </c>
      <c r="L20" s="6">
        <v>224244</v>
      </c>
      <c r="M20" s="6">
        <v>235738</v>
      </c>
      <c r="N20" s="6">
        <v>284169</v>
      </c>
      <c r="O20" s="6">
        <v>222122</v>
      </c>
      <c r="P20" s="6">
        <v>191778</v>
      </c>
      <c r="Q20" s="6">
        <v>209537</v>
      </c>
      <c r="R20" s="6">
        <v>180134</v>
      </c>
      <c r="S20" s="6">
        <v>221887</v>
      </c>
      <c r="T20" s="6">
        <v>191919</v>
      </c>
      <c r="U20" s="6">
        <v>188399</v>
      </c>
      <c r="V20" s="6">
        <v>174961</v>
      </c>
      <c r="W20" s="6">
        <v>164854</v>
      </c>
      <c r="X20" s="6">
        <v>167188</v>
      </c>
    </row>
    <row r="21" spans="2:24" ht="14.25" customHeight="1" thickBot="1" x14ac:dyDescent="0.25">
      <c r="B21" s="67" t="s">
        <v>66</v>
      </c>
      <c r="C21" s="28">
        <v>126</v>
      </c>
      <c r="D21" s="6">
        <v>203</v>
      </c>
      <c r="E21" s="6">
        <v>0</v>
      </c>
      <c r="F21" s="125">
        <v>0</v>
      </c>
      <c r="G21" s="125">
        <v>0</v>
      </c>
      <c r="H21" s="41">
        <v>1156</v>
      </c>
      <c r="I21" s="41">
        <v>0</v>
      </c>
      <c r="J21" s="41">
        <v>2915</v>
      </c>
      <c r="K21" s="41">
        <v>2870</v>
      </c>
      <c r="L21" s="6">
        <v>1609</v>
      </c>
      <c r="M21" s="6">
        <v>1211</v>
      </c>
      <c r="N21" s="6">
        <v>1618</v>
      </c>
      <c r="O21" s="6">
        <v>508</v>
      </c>
      <c r="P21" s="6">
        <v>3426</v>
      </c>
      <c r="Q21" s="6">
        <v>51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</row>
    <row r="22" spans="2:24" ht="14.25" customHeight="1" thickBot="1" x14ac:dyDescent="0.25">
      <c r="B22" s="64" t="s">
        <v>67</v>
      </c>
      <c r="C22" s="143">
        <v>24479</v>
      </c>
      <c r="D22" s="6">
        <v>24606</v>
      </c>
      <c r="E22" s="6">
        <v>22831</v>
      </c>
      <c r="F22" s="126">
        <v>20716</v>
      </c>
      <c r="G22" s="126">
        <v>20359</v>
      </c>
      <c r="H22" s="100">
        <v>16484</v>
      </c>
      <c r="I22" s="100">
        <v>14683</v>
      </c>
      <c r="J22" s="100">
        <v>13318</v>
      </c>
      <c r="K22" s="100">
        <v>13517</v>
      </c>
      <c r="L22" s="6">
        <v>13883</v>
      </c>
      <c r="M22" s="6">
        <v>14977</v>
      </c>
      <c r="N22" s="6">
        <v>14799</v>
      </c>
      <c r="O22" s="6">
        <v>13625</v>
      </c>
      <c r="P22" s="6">
        <v>14268</v>
      </c>
      <c r="Q22" s="6">
        <v>19102</v>
      </c>
      <c r="R22" s="6">
        <v>16641</v>
      </c>
      <c r="S22" s="6">
        <v>15622</v>
      </c>
      <c r="T22" s="6">
        <v>16038</v>
      </c>
      <c r="U22" s="6">
        <v>16214</v>
      </c>
      <c r="V22" s="6">
        <v>15904</v>
      </c>
      <c r="W22" s="6">
        <v>12971</v>
      </c>
      <c r="X22" s="6">
        <v>7266</v>
      </c>
    </row>
    <row r="23" spans="2:24" ht="14.25" customHeight="1" thickBot="1" x14ac:dyDescent="0.25">
      <c r="B23" s="64" t="s">
        <v>143</v>
      </c>
      <c r="C23" s="143">
        <v>4313</v>
      </c>
      <c r="D23" s="6">
        <v>5071</v>
      </c>
      <c r="E23" s="6">
        <v>3231</v>
      </c>
      <c r="F23" s="126">
        <v>3833</v>
      </c>
      <c r="G23" s="126">
        <v>4718</v>
      </c>
      <c r="H23" s="100">
        <v>8052</v>
      </c>
      <c r="I23" s="100">
        <v>7273</v>
      </c>
      <c r="J23" s="100">
        <v>8338</v>
      </c>
      <c r="K23" s="100">
        <v>6925</v>
      </c>
      <c r="L23" s="6">
        <v>4482</v>
      </c>
      <c r="M23" s="6">
        <v>8569</v>
      </c>
      <c r="N23" s="6">
        <v>7538</v>
      </c>
      <c r="O23" s="6">
        <v>6276</v>
      </c>
      <c r="P23" s="6">
        <v>6545</v>
      </c>
      <c r="Q23" s="6">
        <v>5002</v>
      </c>
      <c r="R23" s="6">
        <v>4778</v>
      </c>
      <c r="S23" s="6">
        <v>3315</v>
      </c>
      <c r="T23" s="6">
        <v>3510</v>
      </c>
      <c r="U23" s="6">
        <v>3113</v>
      </c>
      <c r="V23" s="6">
        <v>3597</v>
      </c>
      <c r="W23" s="6">
        <v>2818</v>
      </c>
      <c r="X23" s="6">
        <v>3262</v>
      </c>
    </row>
    <row r="24" spans="2:24" ht="26.25" customHeight="1" thickBot="1" x14ac:dyDescent="0.3">
      <c r="B24" s="67" t="s">
        <v>68</v>
      </c>
      <c r="C24" s="29">
        <v>281258</v>
      </c>
      <c r="D24" s="22">
        <v>292261</v>
      </c>
      <c r="E24" s="22">
        <v>282026</v>
      </c>
      <c r="F24" s="127">
        <v>263222</v>
      </c>
      <c r="G24" s="127">
        <v>316403</v>
      </c>
      <c r="H24" s="38">
        <v>300109</v>
      </c>
      <c r="I24" s="38">
        <v>242635</v>
      </c>
      <c r="J24" s="38">
        <v>339632</v>
      </c>
      <c r="K24" s="38">
        <v>340535</v>
      </c>
      <c r="L24" s="6">
        <v>244596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</row>
    <row r="25" spans="2:24" ht="25.5" customHeight="1" thickBot="1" x14ac:dyDescent="0.25">
      <c r="B25" s="79" t="s">
        <v>69</v>
      </c>
      <c r="C25" s="28">
        <v>0</v>
      </c>
      <c r="D25" s="6">
        <v>0</v>
      </c>
      <c r="E25" s="6">
        <v>0</v>
      </c>
      <c r="F25" s="125">
        <v>0</v>
      </c>
      <c r="G25" s="125">
        <v>0</v>
      </c>
      <c r="H25" s="41">
        <v>0</v>
      </c>
      <c r="I25" s="41">
        <v>0</v>
      </c>
      <c r="J25" s="41">
        <v>0</v>
      </c>
      <c r="K25" s="41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</row>
    <row r="26" spans="2:24" ht="14.25" customHeight="1" thickBot="1" x14ac:dyDescent="0.3">
      <c r="B26" s="70" t="s">
        <v>70</v>
      </c>
      <c r="C26" s="30">
        <v>450791</v>
      </c>
      <c r="D26" s="15">
        <v>459128</v>
      </c>
      <c r="E26" s="15">
        <v>454341</v>
      </c>
      <c r="F26" s="122">
        <v>403572</v>
      </c>
      <c r="G26" s="112">
        <v>457407</v>
      </c>
      <c r="H26" s="97">
        <v>429311</v>
      </c>
      <c r="I26" s="97">
        <v>376627</v>
      </c>
      <c r="J26" s="97">
        <v>456955</v>
      </c>
      <c r="K26" s="97">
        <v>422814</v>
      </c>
      <c r="L26" s="15">
        <v>324892</v>
      </c>
      <c r="M26" s="15">
        <v>356225</v>
      </c>
      <c r="N26" s="15">
        <v>395859</v>
      </c>
      <c r="O26" s="15">
        <v>328584</v>
      </c>
      <c r="P26" s="15">
        <v>303908</v>
      </c>
      <c r="Q26" s="15">
        <v>334200</v>
      </c>
      <c r="R26" s="15">
        <v>303502</v>
      </c>
      <c r="S26" s="15">
        <v>346926</v>
      </c>
      <c r="T26" s="15">
        <v>315821</v>
      </c>
      <c r="U26" s="15">
        <v>316824</v>
      </c>
      <c r="V26" s="15">
        <v>310433</v>
      </c>
      <c r="W26" s="15">
        <v>293537</v>
      </c>
      <c r="X26" s="15">
        <v>214636</v>
      </c>
    </row>
    <row r="27" spans="2:24" ht="1.2" customHeight="1" thickBot="1" x14ac:dyDescent="0.3">
      <c r="B27" s="26"/>
      <c r="C27" s="9"/>
      <c r="D27" s="9"/>
      <c r="E27" s="9"/>
      <c r="F27" s="115"/>
      <c r="G27" s="11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2:24" ht="14.25" customHeight="1" thickTop="1" x14ac:dyDescent="0.25">
      <c r="B28" s="66" t="s">
        <v>49</v>
      </c>
      <c r="C28" s="14">
        <v>752270</v>
      </c>
      <c r="D28" s="14">
        <v>774537</v>
      </c>
      <c r="E28" s="14">
        <v>750567</v>
      </c>
      <c r="F28" s="116">
        <v>694268</v>
      </c>
      <c r="G28" s="116">
        <v>728635</v>
      </c>
      <c r="H28" s="14">
        <v>687372</v>
      </c>
      <c r="I28" s="14">
        <v>642148</v>
      </c>
      <c r="J28" s="14">
        <v>706146</v>
      </c>
      <c r="K28" s="4">
        <v>667608</v>
      </c>
      <c r="L28" s="14">
        <v>536541</v>
      </c>
      <c r="M28" s="14">
        <v>568286</v>
      </c>
      <c r="N28" s="14">
        <v>580849</v>
      </c>
      <c r="O28" s="14">
        <v>505712</v>
      </c>
      <c r="P28" s="14">
        <v>467055</v>
      </c>
      <c r="Q28" s="14">
        <v>506717</v>
      </c>
      <c r="R28" s="14">
        <v>465571</v>
      </c>
      <c r="S28" s="14">
        <v>500118</v>
      </c>
      <c r="T28" s="14">
        <v>468474</v>
      </c>
      <c r="U28" s="14">
        <v>481874</v>
      </c>
      <c r="V28" s="14">
        <v>469741</v>
      </c>
      <c r="W28" s="14">
        <v>448753</v>
      </c>
      <c r="X28" s="14">
        <v>370022</v>
      </c>
    </row>
    <row r="29" spans="2:24" ht="15.75" customHeight="1" x14ac:dyDescent="0.2">
      <c r="R29" s="1"/>
      <c r="S29" s="1"/>
      <c r="T29" s="1"/>
      <c r="U29" s="1"/>
      <c r="V29" s="1"/>
      <c r="W29" s="1"/>
    </row>
    <row r="30" spans="2:24" ht="15.75" customHeight="1" x14ac:dyDescent="0.2"/>
    <row r="31" spans="2:24" ht="15.75" customHeight="1" x14ac:dyDescent="0.2"/>
    <row r="32" spans="2:24" ht="15.75" customHeight="1" x14ac:dyDescent="0.2"/>
    <row r="33" spans="16:16" ht="15.75" customHeight="1" x14ac:dyDescent="0.2"/>
    <row r="34" spans="16:16" ht="15.75" customHeight="1" x14ac:dyDescent="0.2"/>
    <row r="35" spans="16:16" ht="1.5" customHeight="1" x14ac:dyDescent="0.2"/>
    <row r="36" spans="16:16" ht="15.75" customHeight="1" x14ac:dyDescent="0.2"/>
    <row r="37" spans="16:16" ht="15.75" customHeight="1" x14ac:dyDescent="0.2">
      <c r="P37" s="3"/>
    </row>
    <row r="38" spans="16:16" ht="15.75" customHeight="1" x14ac:dyDescent="0.2"/>
    <row r="39" spans="16:16" ht="15.75" customHeight="1" x14ac:dyDescent="0.2"/>
    <row r="40" spans="16:16" ht="21" customHeight="1" x14ac:dyDescent="0.2"/>
    <row r="41" spans="16:16" ht="15.75" customHeight="1" x14ac:dyDescent="0.2"/>
    <row r="42" spans="16:16" ht="15.75" customHeight="1" x14ac:dyDescent="0.2"/>
    <row r="43" spans="16:16" ht="15.75" customHeight="1" x14ac:dyDescent="0.2"/>
    <row r="44" spans="16:16" ht="15.75" customHeight="1" x14ac:dyDescent="0.2"/>
    <row r="45" spans="16:16" ht="15.75" customHeight="1" x14ac:dyDescent="0.2"/>
    <row r="46" spans="16:16" ht="15.75" customHeight="1" x14ac:dyDescent="0.2"/>
    <row r="47" spans="16:16" ht="15.75" customHeight="1" x14ac:dyDescent="0.2"/>
    <row r="48" spans="16:1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</sheetData>
  <conditionalFormatting sqref="P37">
    <cfRule type="containsText" dxfId="1" priority="15" operator="containsText" text="błąd">
      <formula>NOT(ISERROR(SEARCH("błąd",P37)))</formula>
    </cfRule>
    <cfRule type="containsText" dxfId="0" priority="16" operator="containsText" text="ok">
      <formula>NOT(ISERROR(SEARCH("ok",P37)))</formula>
    </cfRule>
  </conditionalFormatting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50A9-B998-42C7-BE48-9224E996B9DA}">
  <dimension ref="A1:AA69"/>
  <sheetViews>
    <sheetView showGridLines="0" zoomScale="98" zoomScaleNormal="98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K14" sqref="K14"/>
    </sheetView>
  </sheetViews>
  <sheetFormatPr defaultColWidth="8.77734375" defaultRowHeight="13.5" customHeight="1" x14ac:dyDescent="0.2"/>
  <cols>
    <col min="1" max="1" width="2.77734375" style="1" customWidth="1"/>
    <col min="2" max="2" width="2.21875" style="1" customWidth="1"/>
    <col min="3" max="3" width="2" style="1" customWidth="1"/>
    <col min="4" max="5" width="1.5546875" style="1" customWidth="1"/>
    <col min="6" max="6" width="44.77734375" style="1" customWidth="1"/>
    <col min="7" max="7" width="18.88671875" style="1" customWidth="1"/>
    <col min="8" max="8" width="18.6640625" style="1" customWidth="1"/>
    <col min="9" max="9" width="19.44140625" style="1" customWidth="1"/>
    <col min="10" max="10" width="18.6640625" style="1" customWidth="1"/>
    <col min="11" max="11" width="15.44140625" style="1" customWidth="1"/>
    <col min="12" max="12" width="16.5546875" style="1" customWidth="1"/>
    <col min="13" max="13" width="15.33203125" style="1" customWidth="1"/>
    <col min="14" max="14" width="13.33203125" style="1" customWidth="1"/>
    <col min="15" max="18" width="13" style="1" customWidth="1"/>
    <col min="19" max="27" width="12.77734375" style="1" customWidth="1"/>
    <col min="28" max="16384" width="8.77734375" style="1"/>
  </cols>
  <sheetData>
    <row r="1" spans="1:27" ht="24.75" customHeight="1" thickBot="1" x14ac:dyDescent="0.3">
      <c r="D1" s="161" t="s">
        <v>74</v>
      </c>
      <c r="E1" s="161"/>
      <c r="F1" s="161"/>
      <c r="G1" s="21" t="s">
        <v>175</v>
      </c>
      <c r="H1" s="21" t="s">
        <v>176</v>
      </c>
      <c r="I1" s="21" t="s">
        <v>174</v>
      </c>
      <c r="J1" s="21" t="s">
        <v>173</v>
      </c>
      <c r="K1" s="104" t="s">
        <v>172</v>
      </c>
      <c r="L1" s="21" t="s">
        <v>169</v>
      </c>
      <c r="M1" s="21" t="s">
        <v>167</v>
      </c>
      <c r="N1" s="21" t="s">
        <v>165</v>
      </c>
      <c r="O1" s="21" t="s">
        <v>158</v>
      </c>
      <c r="P1" s="21" t="s">
        <v>5</v>
      </c>
      <c r="Q1" s="21" t="s">
        <v>6</v>
      </c>
      <c r="R1" s="21" t="s">
        <v>7</v>
      </c>
      <c r="S1" s="21" t="s">
        <v>8</v>
      </c>
      <c r="T1" s="21" t="s">
        <v>9</v>
      </c>
      <c r="U1" s="21" t="s">
        <v>10</v>
      </c>
      <c r="V1" s="21" t="s">
        <v>11</v>
      </c>
      <c r="W1" s="21" t="s">
        <v>12</v>
      </c>
      <c r="X1" s="21" t="s">
        <v>13</v>
      </c>
      <c r="Y1" s="21" t="s">
        <v>14</v>
      </c>
      <c r="Z1" s="21" t="s">
        <v>15</v>
      </c>
      <c r="AA1" s="21" t="s">
        <v>16</v>
      </c>
    </row>
    <row r="2" spans="1:27" ht="13.5" customHeight="1" thickBot="1" x14ac:dyDescent="0.3">
      <c r="D2" s="162" t="s">
        <v>71</v>
      </c>
      <c r="E2" s="162"/>
      <c r="F2" s="162"/>
      <c r="G2" s="30">
        <v>345248</v>
      </c>
      <c r="H2" s="15">
        <v>1450732</v>
      </c>
      <c r="I2" s="15">
        <v>1093613</v>
      </c>
      <c r="J2" s="147">
        <v>732883</v>
      </c>
      <c r="K2" s="122">
        <v>379326</v>
      </c>
      <c r="L2" s="97">
        <v>1523278</v>
      </c>
      <c r="M2" s="97">
        <v>1136848</v>
      </c>
      <c r="N2" s="97">
        <v>772452</v>
      </c>
      <c r="O2" s="97">
        <v>409971</v>
      </c>
      <c r="P2" s="15">
        <v>1314347</v>
      </c>
      <c r="Q2" s="15">
        <v>950566</v>
      </c>
      <c r="R2" s="15">
        <v>602386</v>
      </c>
      <c r="S2" s="15">
        <v>274374</v>
      </c>
      <c r="T2" s="15">
        <v>1064866</v>
      </c>
      <c r="U2" s="15">
        <v>761396</v>
      </c>
      <c r="V2" s="15">
        <v>493737</v>
      </c>
      <c r="W2" s="15">
        <v>240079</v>
      </c>
      <c r="X2" s="15">
        <v>890035</v>
      </c>
      <c r="Y2" s="15">
        <v>647347</v>
      </c>
      <c r="Z2" s="15">
        <v>417700</v>
      </c>
      <c r="AA2" s="15">
        <v>207548</v>
      </c>
    </row>
    <row r="3" spans="1:27" ht="13.5" customHeight="1" thickBot="1" x14ac:dyDescent="0.25">
      <c r="D3" s="1" t="s">
        <v>73</v>
      </c>
      <c r="G3" s="144">
        <v>9944</v>
      </c>
      <c r="H3" s="6">
        <v>31356</v>
      </c>
      <c r="I3" s="6">
        <v>22614</v>
      </c>
      <c r="J3" s="148">
        <v>14574</v>
      </c>
      <c r="K3" s="128">
        <v>7167</v>
      </c>
      <c r="L3" s="101">
        <v>24470</v>
      </c>
      <c r="M3" s="101">
        <v>17462</v>
      </c>
      <c r="N3" s="101">
        <v>11770</v>
      </c>
      <c r="O3" s="101">
        <v>5836</v>
      </c>
      <c r="P3" s="6">
        <v>22968</v>
      </c>
      <c r="Q3" s="6">
        <v>17070</v>
      </c>
      <c r="R3" s="6">
        <v>11286</v>
      </c>
      <c r="S3" s="6">
        <v>5568</v>
      </c>
      <c r="T3" s="6">
        <v>22142</v>
      </c>
      <c r="U3" s="6">
        <v>16321</v>
      </c>
      <c r="V3" s="6">
        <v>10783</v>
      </c>
      <c r="W3" s="6">
        <v>5200</v>
      </c>
      <c r="X3" s="6">
        <v>20474</v>
      </c>
      <c r="Y3" s="6">
        <v>15154</v>
      </c>
      <c r="Z3" s="6">
        <v>9986</v>
      </c>
      <c r="AA3" s="6">
        <v>4717</v>
      </c>
    </row>
    <row r="4" spans="1:27" ht="13.5" customHeight="1" thickBot="1" x14ac:dyDescent="0.25">
      <c r="D4" s="78" t="s">
        <v>72</v>
      </c>
      <c r="E4" s="78"/>
      <c r="F4" s="78"/>
      <c r="G4" s="144">
        <v>7291</v>
      </c>
      <c r="H4" s="5">
        <v>25876</v>
      </c>
      <c r="I4" s="5">
        <v>18311</v>
      </c>
      <c r="J4" s="148">
        <v>12295</v>
      </c>
      <c r="K4" s="128">
        <v>6937</v>
      </c>
      <c r="L4" s="101">
        <v>28445</v>
      </c>
      <c r="M4" s="101">
        <v>20696</v>
      </c>
      <c r="N4" s="101">
        <v>14151</v>
      </c>
      <c r="O4" s="101">
        <v>7462</v>
      </c>
      <c r="P4" s="5">
        <v>23973</v>
      </c>
      <c r="Q4" s="5">
        <v>16993</v>
      </c>
      <c r="R4" s="6">
        <v>11667</v>
      </c>
      <c r="S4" s="6">
        <v>5931</v>
      </c>
      <c r="T4" s="5">
        <v>20778</v>
      </c>
      <c r="U4" s="5">
        <v>14093</v>
      </c>
      <c r="V4" s="5">
        <v>9227</v>
      </c>
      <c r="W4" s="5">
        <v>4585</v>
      </c>
      <c r="X4" s="5">
        <v>14266</v>
      </c>
      <c r="Y4" s="5">
        <v>10086</v>
      </c>
      <c r="Z4" s="5">
        <v>6048</v>
      </c>
      <c r="AA4" s="5">
        <v>3117</v>
      </c>
    </row>
    <row r="5" spans="1:27" ht="13.5" customHeight="1" thickBot="1" x14ac:dyDescent="0.25">
      <c r="D5" s="7" t="s">
        <v>75</v>
      </c>
      <c r="E5" s="7"/>
      <c r="F5" s="7"/>
      <c r="G5" s="144">
        <v>1201</v>
      </c>
      <c r="H5" s="6">
        <v>4575</v>
      </c>
      <c r="I5" s="6">
        <v>3898</v>
      </c>
      <c r="J5" s="148">
        <v>2544</v>
      </c>
      <c r="K5" s="128">
        <v>1192</v>
      </c>
      <c r="L5" s="101">
        <v>2036</v>
      </c>
      <c r="M5" s="101">
        <v>1221</v>
      </c>
      <c r="N5" s="101">
        <v>1213</v>
      </c>
      <c r="O5" s="101">
        <v>352</v>
      </c>
      <c r="P5" s="6">
        <v>2480</v>
      </c>
      <c r="Q5" s="6">
        <v>974</v>
      </c>
      <c r="R5" s="6">
        <v>451</v>
      </c>
      <c r="S5" s="6">
        <v>221</v>
      </c>
      <c r="T5" s="6">
        <v>4622</v>
      </c>
      <c r="U5" s="6">
        <v>2874</v>
      </c>
      <c r="V5" s="6">
        <v>1269</v>
      </c>
      <c r="W5" s="6">
        <v>791</v>
      </c>
      <c r="X5" s="6">
        <v>2728</v>
      </c>
      <c r="Y5" s="6">
        <v>1698</v>
      </c>
      <c r="Z5" s="6">
        <v>776</v>
      </c>
      <c r="AA5" s="6">
        <v>339</v>
      </c>
    </row>
    <row r="6" spans="1:27" ht="13.5" customHeight="1" thickBot="1" x14ac:dyDescent="0.25">
      <c r="D6" s="7" t="s">
        <v>76</v>
      </c>
      <c r="E6" s="7"/>
      <c r="F6" s="7"/>
      <c r="G6" s="144">
        <v>35219</v>
      </c>
      <c r="H6" s="6">
        <v>105604</v>
      </c>
      <c r="I6" s="6">
        <v>77702</v>
      </c>
      <c r="J6" s="148">
        <v>51516</v>
      </c>
      <c r="K6" s="128">
        <v>26382</v>
      </c>
      <c r="L6" s="101">
        <v>97447</v>
      </c>
      <c r="M6" s="101">
        <v>69875</v>
      </c>
      <c r="N6" s="101">
        <v>44860</v>
      </c>
      <c r="O6" s="101">
        <v>21580</v>
      </c>
      <c r="P6" s="6">
        <v>79031</v>
      </c>
      <c r="Q6" s="6">
        <v>57378</v>
      </c>
      <c r="R6" s="6">
        <v>37978</v>
      </c>
      <c r="S6" s="6">
        <v>17360</v>
      </c>
      <c r="T6" s="6">
        <v>67258</v>
      </c>
      <c r="U6" s="6">
        <v>49094</v>
      </c>
      <c r="V6" s="6">
        <v>32354</v>
      </c>
      <c r="W6" s="6">
        <v>15124</v>
      </c>
      <c r="X6" s="6">
        <v>54894</v>
      </c>
      <c r="Y6" s="6">
        <v>39470</v>
      </c>
      <c r="Z6" s="6">
        <v>25838</v>
      </c>
      <c r="AA6" s="6">
        <v>13375</v>
      </c>
    </row>
    <row r="7" spans="1:27" ht="13.5" customHeight="1" thickBot="1" x14ac:dyDescent="0.25">
      <c r="D7" s="7" t="s">
        <v>77</v>
      </c>
      <c r="E7" s="7"/>
      <c r="F7" s="7"/>
      <c r="G7" s="144">
        <v>284</v>
      </c>
      <c r="H7" s="6">
        <v>1093</v>
      </c>
      <c r="I7" s="6">
        <v>789</v>
      </c>
      <c r="J7" s="148">
        <v>504</v>
      </c>
      <c r="K7" s="128">
        <v>257</v>
      </c>
      <c r="L7" s="101">
        <v>1111</v>
      </c>
      <c r="M7" s="101">
        <v>840</v>
      </c>
      <c r="N7" s="101">
        <v>481</v>
      </c>
      <c r="O7" s="101">
        <v>227</v>
      </c>
      <c r="P7" s="6">
        <v>823</v>
      </c>
      <c r="Q7" s="6">
        <v>623</v>
      </c>
      <c r="R7" s="6">
        <v>395</v>
      </c>
      <c r="S7" s="6">
        <v>184</v>
      </c>
      <c r="T7" s="6">
        <v>871</v>
      </c>
      <c r="U7" s="6">
        <v>656</v>
      </c>
      <c r="V7" s="6">
        <v>450</v>
      </c>
      <c r="W7" s="6">
        <v>218</v>
      </c>
      <c r="X7" s="6">
        <v>1092</v>
      </c>
      <c r="Y7" s="6">
        <v>773</v>
      </c>
      <c r="Z7" s="6">
        <v>532</v>
      </c>
      <c r="AA7" s="6">
        <v>282</v>
      </c>
    </row>
    <row r="8" spans="1:27" ht="13.5" customHeight="1" thickBot="1" x14ac:dyDescent="0.25">
      <c r="D8" s="7" t="s">
        <v>78</v>
      </c>
      <c r="E8" s="7"/>
      <c r="F8" s="7"/>
      <c r="G8" s="144">
        <v>53939</v>
      </c>
      <c r="H8" s="6">
        <v>93384</v>
      </c>
      <c r="I8" s="6">
        <v>68160</v>
      </c>
      <c r="J8" s="148">
        <v>46139</v>
      </c>
      <c r="K8" s="128">
        <v>23018</v>
      </c>
      <c r="L8" s="101">
        <v>88530</v>
      </c>
      <c r="M8" s="101">
        <v>66087</v>
      </c>
      <c r="N8" s="101">
        <v>45413</v>
      </c>
      <c r="O8" s="101">
        <v>22078</v>
      </c>
      <c r="P8" s="6">
        <v>75916</v>
      </c>
      <c r="Q8" s="6">
        <v>53458</v>
      </c>
      <c r="R8" s="6">
        <v>35685</v>
      </c>
      <c r="S8" s="6">
        <v>16969</v>
      </c>
      <c r="T8" s="6">
        <v>63785</v>
      </c>
      <c r="U8" s="6">
        <v>45866</v>
      </c>
      <c r="V8" s="6">
        <v>30745</v>
      </c>
      <c r="W8" s="6">
        <v>14330</v>
      </c>
      <c r="X8" s="6">
        <v>54845</v>
      </c>
      <c r="Y8" s="6">
        <v>39578</v>
      </c>
      <c r="Z8" s="6">
        <v>26431</v>
      </c>
      <c r="AA8" s="6">
        <v>13066</v>
      </c>
    </row>
    <row r="9" spans="1:27" ht="12.75" customHeight="1" thickBot="1" x14ac:dyDescent="0.25">
      <c r="D9" s="7" t="s">
        <v>150</v>
      </c>
      <c r="E9" s="7"/>
      <c r="F9" s="7"/>
      <c r="G9" s="144">
        <v>2156</v>
      </c>
      <c r="H9" s="6">
        <v>9588</v>
      </c>
      <c r="I9" s="6">
        <v>6679</v>
      </c>
      <c r="J9" s="148">
        <v>4605</v>
      </c>
      <c r="K9" s="128">
        <v>1976</v>
      </c>
      <c r="L9" s="101">
        <v>7565</v>
      </c>
      <c r="M9" s="101">
        <v>5156</v>
      </c>
      <c r="N9" s="101">
        <v>3414</v>
      </c>
      <c r="O9" s="101">
        <v>1509</v>
      </c>
      <c r="P9" s="6">
        <v>6750</v>
      </c>
      <c r="Q9" s="6">
        <v>3865</v>
      </c>
      <c r="R9" s="6">
        <v>2371</v>
      </c>
      <c r="S9" s="6">
        <v>956</v>
      </c>
      <c r="T9" s="6">
        <v>8051</v>
      </c>
      <c r="U9" s="6">
        <v>5523</v>
      </c>
      <c r="V9" s="6">
        <v>3605</v>
      </c>
      <c r="W9" s="6">
        <v>2009</v>
      </c>
      <c r="X9" s="6">
        <v>7460</v>
      </c>
      <c r="Y9" s="6">
        <v>4893</v>
      </c>
      <c r="Z9" s="6">
        <v>3238</v>
      </c>
      <c r="AA9" s="6">
        <v>1540</v>
      </c>
    </row>
    <row r="10" spans="1:27" ht="13.5" customHeight="1" thickBot="1" x14ac:dyDescent="0.25">
      <c r="D10" s="7" t="s">
        <v>79</v>
      </c>
      <c r="E10" s="7"/>
      <c r="F10" s="7"/>
      <c r="G10" s="144">
        <v>69</v>
      </c>
      <c r="H10" s="33">
        <v>687</v>
      </c>
      <c r="I10" s="33">
        <v>529</v>
      </c>
      <c r="J10" s="148">
        <v>309</v>
      </c>
      <c r="K10" s="128">
        <v>144</v>
      </c>
      <c r="L10" s="101">
        <v>405</v>
      </c>
      <c r="M10" s="101">
        <v>253</v>
      </c>
      <c r="N10" s="101">
        <v>300</v>
      </c>
      <c r="O10" s="101">
        <v>117</v>
      </c>
      <c r="P10" s="33">
        <v>725</v>
      </c>
      <c r="Q10" s="33">
        <v>176</v>
      </c>
      <c r="R10" s="6">
        <v>124</v>
      </c>
      <c r="S10" s="6">
        <v>124</v>
      </c>
      <c r="T10" s="33">
        <v>1013</v>
      </c>
      <c r="U10" s="33">
        <v>595</v>
      </c>
      <c r="V10" s="33">
        <v>257</v>
      </c>
      <c r="W10" s="33">
        <v>428</v>
      </c>
      <c r="X10" s="33">
        <v>884</v>
      </c>
      <c r="Y10" s="33">
        <v>814</v>
      </c>
      <c r="Z10" s="33">
        <v>621</v>
      </c>
      <c r="AA10" s="33">
        <v>317</v>
      </c>
    </row>
    <row r="11" spans="1:27" ht="13.5" customHeight="1" thickBot="1" x14ac:dyDescent="0.25">
      <c r="D11" s="7" t="s">
        <v>80</v>
      </c>
      <c r="E11" s="7"/>
      <c r="F11" s="7"/>
      <c r="G11" s="144">
        <v>261102</v>
      </c>
      <c r="H11" s="33">
        <v>1111711</v>
      </c>
      <c r="I11" s="33">
        <v>840592</v>
      </c>
      <c r="J11" s="148">
        <v>562408</v>
      </c>
      <c r="K11" s="128">
        <v>291453</v>
      </c>
      <c r="L11" s="101">
        <v>1137714</v>
      </c>
      <c r="M11" s="101">
        <v>848705</v>
      </c>
      <c r="N11" s="101">
        <v>570385</v>
      </c>
      <c r="O11" s="101">
        <v>309472</v>
      </c>
      <c r="P11" s="33">
        <v>983054</v>
      </c>
      <c r="Q11" s="33">
        <v>709948</v>
      </c>
      <c r="R11" s="6">
        <v>448269</v>
      </c>
      <c r="S11" s="6">
        <v>208220</v>
      </c>
      <c r="T11" s="33">
        <v>825130</v>
      </c>
      <c r="U11" s="33">
        <v>592556</v>
      </c>
      <c r="V11" s="33">
        <v>385849</v>
      </c>
      <c r="W11" s="33">
        <v>190517</v>
      </c>
      <c r="X11" s="33">
        <v>701579</v>
      </c>
      <c r="Y11" s="33">
        <v>511212</v>
      </c>
      <c r="Z11" s="33">
        <v>330125</v>
      </c>
      <c r="AA11" s="33">
        <v>164014</v>
      </c>
    </row>
    <row r="12" spans="1:27" ht="13.5" customHeight="1" thickBot="1" x14ac:dyDescent="0.25">
      <c r="D12" s="7" t="s">
        <v>81</v>
      </c>
      <c r="E12" s="7"/>
      <c r="F12" s="7"/>
      <c r="G12" s="144">
        <v>479</v>
      </c>
      <c r="H12" s="33">
        <v>1337</v>
      </c>
      <c r="I12" s="33">
        <v>930</v>
      </c>
      <c r="J12" s="148">
        <v>745</v>
      </c>
      <c r="K12" s="128">
        <v>268</v>
      </c>
      <c r="L12" s="101">
        <v>1010</v>
      </c>
      <c r="M12" s="101">
        <v>492</v>
      </c>
      <c r="N12" s="101">
        <v>302</v>
      </c>
      <c r="O12" s="101">
        <v>167</v>
      </c>
      <c r="P12" s="33">
        <v>2929</v>
      </c>
      <c r="Q12" s="33">
        <v>2626</v>
      </c>
      <c r="R12" s="6">
        <v>1535</v>
      </c>
      <c r="S12" s="6">
        <v>211</v>
      </c>
      <c r="T12" s="33">
        <v>7349</v>
      </c>
      <c r="U12" s="33">
        <v>396</v>
      </c>
      <c r="V12" s="33">
        <v>362</v>
      </c>
      <c r="W12" s="33">
        <v>199</v>
      </c>
      <c r="X12" s="33">
        <v>739</v>
      </c>
      <c r="Y12" s="33">
        <v>575</v>
      </c>
      <c r="Z12" s="33">
        <v>441</v>
      </c>
      <c r="AA12" s="33">
        <v>158</v>
      </c>
    </row>
    <row r="13" spans="1:27" ht="13.5" customHeight="1" thickBot="1" x14ac:dyDescent="0.25">
      <c r="D13" s="7" t="s">
        <v>82</v>
      </c>
      <c r="E13" s="7"/>
      <c r="F13" s="7"/>
      <c r="G13" s="144">
        <v>179</v>
      </c>
      <c r="H13" s="33">
        <v>885</v>
      </c>
      <c r="I13" s="33">
        <v>289</v>
      </c>
      <c r="J13" s="148">
        <v>236</v>
      </c>
      <c r="K13" s="128">
        <v>165</v>
      </c>
      <c r="L13" s="101">
        <v>1085</v>
      </c>
      <c r="M13" s="101">
        <v>560</v>
      </c>
      <c r="N13" s="101">
        <v>363</v>
      </c>
      <c r="O13" s="101">
        <v>202</v>
      </c>
      <c r="P13" s="33">
        <v>688</v>
      </c>
      <c r="Q13" s="33">
        <v>168</v>
      </c>
      <c r="R13" s="33">
        <v>137</v>
      </c>
      <c r="S13" s="33">
        <v>79</v>
      </c>
      <c r="T13" s="33">
        <v>1246</v>
      </c>
      <c r="U13" s="33">
        <v>658</v>
      </c>
      <c r="V13" s="33">
        <v>619</v>
      </c>
      <c r="W13" s="33">
        <v>199</v>
      </c>
      <c r="X13" s="33">
        <v>904</v>
      </c>
      <c r="Y13" s="33">
        <v>447</v>
      </c>
      <c r="Z13" s="33">
        <v>390</v>
      </c>
      <c r="AA13" s="33">
        <v>115</v>
      </c>
    </row>
    <row r="14" spans="1:27" s="30" customFormat="1" ht="13.5" customHeight="1" thickBot="1" x14ac:dyDescent="0.3">
      <c r="A14" s="1"/>
      <c r="B14" s="1"/>
      <c r="C14" s="1"/>
      <c r="D14" s="97" t="s">
        <v>83</v>
      </c>
      <c r="E14" s="97"/>
      <c r="F14" s="97"/>
      <c r="G14" s="30">
        <v>-25588</v>
      </c>
      <c r="H14" s="34">
        <v>67997</v>
      </c>
      <c r="I14" s="34">
        <v>55509</v>
      </c>
      <c r="J14" s="122">
        <v>38780</v>
      </c>
      <c r="K14" s="122">
        <v>21047</v>
      </c>
      <c r="L14" s="97">
        <v>135885</v>
      </c>
      <c r="M14" s="97">
        <v>106738</v>
      </c>
      <c r="N14" s="97">
        <v>80704</v>
      </c>
      <c r="O14" s="97">
        <v>41420</v>
      </c>
      <c r="P14" s="97">
        <v>121593</v>
      </c>
      <c r="Q14" s="97">
        <v>92715</v>
      </c>
      <c r="R14" s="97">
        <v>55682</v>
      </c>
      <c r="S14" s="97">
        <v>19097</v>
      </c>
      <c r="T14" s="97">
        <v>58332</v>
      </c>
      <c r="U14" s="97">
        <v>34151</v>
      </c>
      <c r="V14" s="97">
        <v>19198</v>
      </c>
      <c r="W14" s="97">
        <v>7305</v>
      </c>
      <c r="X14" s="97">
        <v>32532</v>
      </c>
      <c r="Y14" s="97">
        <v>24611</v>
      </c>
      <c r="Z14" s="97">
        <v>14777</v>
      </c>
      <c r="AA14" s="97">
        <v>7141</v>
      </c>
    </row>
    <row r="15" spans="1:27" ht="13.5" customHeight="1" thickBot="1" x14ac:dyDescent="0.25">
      <c r="D15" s="163" t="s">
        <v>84</v>
      </c>
      <c r="E15" s="163"/>
      <c r="F15" s="163"/>
      <c r="G15" s="144">
        <v>2134</v>
      </c>
      <c r="H15" s="35">
        <v>12068</v>
      </c>
      <c r="I15" s="35">
        <v>1349</v>
      </c>
      <c r="J15" s="148">
        <v>7629</v>
      </c>
      <c r="K15" s="128">
        <v>742</v>
      </c>
      <c r="L15" s="101">
        <v>1327</v>
      </c>
      <c r="M15" s="101">
        <v>324</v>
      </c>
      <c r="N15" s="101">
        <v>97</v>
      </c>
      <c r="O15" s="101">
        <v>35</v>
      </c>
      <c r="P15" s="35">
        <v>371</v>
      </c>
      <c r="Q15" s="35">
        <v>95</v>
      </c>
      <c r="R15" s="35">
        <v>1590</v>
      </c>
      <c r="S15" s="35">
        <v>32</v>
      </c>
      <c r="T15" s="35">
        <v>134</v>
      </c>
      <c r="U15" s="35">
        <v>116</v>
      </c>
      <c r="V15" s="35">
        <v>72</v>
      </c>
      <c r="W15" s="35">
        <v>68</v>
      </c>
      <c r="X15" s="35">
        <v>863</v>
      </c>
      <c r="Y15" s="35">
        <v>148</v>
      </c>
      <c r="Z15" s="35">
        <v>892</v>
      </c>
      <c r="AA15" s="35">
        <v>69</v>
      </c>
    </row>
    <row r="16" spans="1:27" ht="13.5" customHeight="1" thickBot="1" x14ac:dyDescent="0.25">
      <c r="D16" s="164" t="s">
        <v>85</v>
      </c>
      <c r="E16" s="164"/>
      <c r="F16" s="164"/>
      <c r="G16" s="144">
        <v>2483</v>
      </c>
      <c r="H16" s="33">
        <v>9575</v>
      </c>
      <c r="I16" s="33">
        <v>7064</v>
      </c>
      <c r="J16" s="148">
        <v>4619</v>
      </c>
      <c r="K16" s="128">
        <v>2294</v>
      </c>
      <c r="L16" s="101">
        <v>9176</v>
      </c>
      <c r="M16" s="101">
        <v>11652</v>
      </c>
      <c r="N16" s="101">
        <v>5127</v>
      </c>
      <c r="O16" s="101">
        <v>2376</v>
      </c>
      <c r="P16" s="33">
        <v>6315</v>
      </c>
      <c r="Q16" s="33">
        <v>4952</v>
      </c>
      <c r="R16" s="33">
        <v>3114</v>
      </c>
      <c r="S16" s="33">
        <v>2322</v>
      </c>
      <c r="T16" s="33">
        <v>13902</v>
      </c>
      <c r="U16" s="33">
        <v>9974</v>
      </c>
      <c r="V16" s="33">
        <v>7152</v>
      </c>
      <c r="W16" s="33">
        <v>6646</v>
      </c>
      <c r="X16" s="33">
        <v>8168</v>
      </c>
      <c r="Y16" s="33">
        <v>7344</v>
      </c>
      <c r="Z16" s="33">
        <v>4202</v>
      </c>
      <c r="AA16" s="33">
        <v>2093</v>
      </c>
    </row>
    <row r="17" spans="1:27" ht="27" customHeight="1" thickBot="1" x14ac:dyDescent="0.25">
      <c r="D17" s="166" t="s">
        <v>86</v>
      </c>
      <c r="E17" s="166"/>
      <c r="F17" s="166"/>
      <c r="G17" s="144">
        <v>0</v>
      </c>
      <c r="H17" s="33">
        <v>0</v>
      </c>
      <c r="I17" s="33">
        <v>0</v>
      </c>
      <c r="J17" s="149">
        <v>0</v>
      </c>
      <c r="K17" s="128">
        <v>0</v>
      </c>
      <c r="L17" s="101">
        <v>0</v>
      </c>
      <c r="M17" s="101">
        <v>0</v>
      </c>
      <c r="N17" s="101">
        <v>0</v>
      </c>
      <c r="O17" s="101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</row>
    <row r="18" spans="1:27" ht="13.5" customHeight="1" thickBot="1" x14ac:dyDescent="0.3">
      <c r="D18" s="168" t="s">
        <v>87</v>
      </c>
      <c r="E18" s="168"/>
      <c r="F18" s="168"/>
      <c r="G18" s="30">
        <v>-25937</v>
      </c>
      <c r="H18" s="34">
        <v>70490</v>
      </c>
      <c r="I18" s="34">
        <v>49794</v>
      </c>
      <c r="J18" s="122">
        <v>41790</v>
      </c>
      <c r="K18" s="122">
        <v>19495</v>
      </c>
      <c r="L18" s="97">
        <v>128036</v>
      </c>
      <c r="M18" s="97">
        <v>95410</v>
      </c>
      <c r="N18" s="97">
        <v>75674</v>
      </c>
      <c r="O18" s="97">
        <v>39079</v>
      </c>
      <c r="P18" s="34">
        <v>115649</v>
      </c>
      <c r="Q18" s="34">
        <v>87858</v>
      </c>
      <c r="R18" s="34">
        <v>54158</v>
      </c>
      <c r="S18" s="34">
        <v>16807</v>
      </c>
      <c r="T18" s="34">
        <v>44564</v>
      </c>
      <c r="U18" s="34">
        <v>24293</v>
      </c>
      <c r="V18" s="34">
        <v>12118</v>
      </c>
      <c r="W18" s="34">
        <v>727</v>
      </c>
      <c r="X18" s="34">
        <v>25227</v>
      </c>
      <c r="Y18" s="34">
        <v>17415</v>
      </c>
      <c r="Z18" s="34">
        <v>11467</v>
      </c>
      <c r="AA18" s="34">
        <v>5117</v>
      </c>
    </row>
    <row r="19" spans="1:27" ht="13.5" customHeight="1" thickBot="1" x14ac:dyDescent="0.25">
      <c r="D19" s="158" t="s">
        <v>88</v>
      </c>
      <c r="E19" s="158"/>
      <c r="F19" s="158"/>
      <c r="G19" s="144">
        <v>-4419</v>
      </c>
      <c r="H19" s="35">
        <v>15467</v>
      </c>
      <c r="I19" s="35">
        <v>12659</v>
      </c>
      <c r="J19" s="148">
        <v>8892</v>
      </c>
      <c r="K19" s="128">
        <v>4770</v>
      </c>
      <c r="L19" s="101">
        <v>25854</v>
      </c>
      <c r="M19" s="101">
        <v>19056</v>
      </c>
      <c r="N19" s="101">
        <v>15322</v>
      </c>
      <c r="O19" s="101">
        <v>7842</v>
      </c>
      <c r="P19" s="35">
        <v>23851</v>
      </c>
      <c r="Q19" s="35">
        <v>18283</v>
      </c>
      <c r="R19" s="35">
        <v>11140</v>
      </c>
      <c r="S19" s="35">
        <v>3339</v>
      </c>
      <c r="T19" s="35">
        <v>7429</v>
      </c>
      <c r="U19" s="35">
        <v>4429</v>
      </c>
      <c r="V19" s="35">
        <v>2702</v>
      </c>
      <c r="W19" s="35">
        <v>188</v>
      </c>
      <c r="X19" s="35">
        <v>5662</v>
      </c>
      <c r="Y19" s="35">
        <v>3213</v>
      </c>
      <c r="Z19" s="35">
        <v>3006</v>
      </c>
      <c r="AA19" s="35">
        <v>1251</v>
      </c>
    </row>
    <row r="20" spans="1:27" ht="13.5" customHeight="1" thickBot="1" x14ac:dyDescent="0.25">
      <c r="D20" s="163" t="s">
        <v>89</v>
      </c>
      <c r="E20" s="163"/>
      <c r="F20" s="163"/>
      <c r="G20" s="144">
        <v>-21518</v>
      </c>
      <c r="H20" s="35">
        <v>55023</v>
      </c>
      <c r="I20" s="35">
        <v>37135</v>
      </c>
      <c r="J20" s="148">
        <v>32898</v>
      </c>
      <c r="K20" s="129">
        <v>0</v>
      </c>
      <c r="L20" s="102">
        <v>0</v>
      </c>
      <c r="M20" s="102">
        <v>0</v>
      </c>
      <c r="N20" s="102">
        <v>0</v>
      </c>
      <c r="O20" s="102">
        <v>0</v>
      </c>
      <c r="P20" s="35">
        <v>91798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</row>
    <row r="21" spans="1:27" ht="13.5" customHeight="1" thickBot="1" x14ac:dyDescent="0.25">
      <c r="A21" s="7"/>
      <c r="B21" s="7"/>
      <c r="C21" s="7"/>
      <c r="D21" s="169" t="s">
        <v>90</v>
      </c>
      <c r="E21" s="169"/>
      <c r="F21" s="169"/>
      <c r="G21" s="144">
        <v>0</v>
      </c>
      <c r="H21" s="33">
        <v>0</v>
      </c>
      <c r="I21" s="33">
        <v>0</v>
      </c>
      <c r="J21" s="148">
        <v>0</v>
      </c>
      <c r="K21" s="128">
        <v>0</v>
      </c>
      <c r="L21" s="101">
        <v>0</v>
      </c>
      <c r="M21" s="101">
        <v>0</v>
      </c>
      <c r="N21" s="101">
        <v>0</v>
      </c>
      <c r="O21" s="101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</row>
    <row r="22" spans="1:27" ht="13.5" customHeight="1" thickBot="1" x14ac:dyDescent="0.3">
      <c r="D22" s="168" t="s">
        <v>91</v>
      </c>
      <c r="E22" s="168"/>
      <c r="F22" s="168"/>
      <c r="G22" s="30">
        <v>-21518</v>
      </c>
      <c r="H22" s="34">
        <v>55023</v>
      </c>
      <c r="I22" s="34">
        <v>37135</v>
      </c>
      <c r="J22" s="122">
        <v>32898</v>
      </c>
      <c r="K22" s="122">
        <v>14725</v>
      </c>
      <c r="L22" s="97">
        <v>102182</v>
      </c>
      <c r="M22" s="97">
        <v>76354</v>
      </c>
      <c r="N22" s="97">
        <v>60352</v>
      </c>
      <c r="O22" s="97">
        <v>31237</v>
      </c>
      <c r="P22" s="34">
        <v>91798</v>
      </c>
      <c r="Q22" s="34">
        <v>69575</v>
      </c>
      <c r="R22" s="34">
        <v>43018</v>
      </c>
      <c r="S22" s="34">
        <v>13468</v>
      </c>
      <c r="T22" s="34">
        <v>37135</v>
      </c>
      <c r="U22" s="34">
        <v>19864</v>
      </c>
      <c r="V22" s="34">
        <v>9416</v>
      </c>
      <c r="W22" s="34">
        <v>539</v>
      </c>
      <c r="X22" s="34">
        <v>19565</v>
      </c>
      <c r="Y22" s="34">
        <v>14202</v>
      </c>
      <c r="Z22" s="34">
        <v>8461</v>
      </c>
      <c r="AA22" s="34">
        <v>3866</v>
      </c>
    </row>
    <row r="23" spans="1:27" ht="29.25" customHeight="1" thickBot="1" x14ac:dyDescent="0.3">
      <c r="D23" s="167" t="s">
        <v>92</v>
      </c>
      <c r="E23" s="167"/>
      <c r="F23" s="167"/>
      <c r="G23" s="144">
        <v>0</v>
      </c>
      <c r="H23" s="36">
        <v>0</v>
      </c>
      <c r="I23" s="36">
        <v>0</v>
      </c>
      <c r="J23" s="149">
        <v>0</v>
      </c>
      <c r="K23" s="128">
        <v>0</v>
      </c>
      <c r="L23" s="101">
        <v>0</v>
      </c>
      <c r="M23" s="101">
        <v>0</v>
      </c>
      <c r="N23" s="101">
        <v>0</v>
      </c>
      <c r="O23" s="101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</row>
    <row r="24" spans="1:27" ht="25.2" customHeight="1" thickBot="1" x14ac:dyDescent="0.25">
      <c r="D24" s="165" t="s">
        <v>151</v>
      </c>
      <c r="E24" s="165"/>
      <c r="F24" s="165"/>
      <c r="G24" s="144">
        <v>0</v>
      </c>
      <c r="H24" s="35">
        <v>0</v>
      </c>
      <c r="I24" s="35">
        <v>0</v>
      </c>
      <c r="J24" s="149">
        <v>0</v>
      </c>
      <c r="K24" s="128">
        <v>0</v>
      </c>
      <c r="L24" s="101">
        <v>0</v>
      </c>
      <c r="M24" s="101">
        <v>0</v>
      </c>
      <c r="N24" s="101">
        <v>0</v>
      </c>
      <c r="O24" s="101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</row>
    <row r="25" spans="1:27" ht="30.6" customHeight="1" thickBot="1" x14ac:dyDescent="0.25">
      <c r="D25" s="165" t="s">
        <v>93</v>
      </c>
      <c r="E25" s="165"/>
      <c r="F25" s="165"/>
      <c r="G25" s="144">
        <v>0</v>
      </c>
      <c r="H25" s="35">
        <v>0</v>
      </c>
      <c r="I25" s="35">
        <v>0</v>
      </c>
      <c r="J25" s="149">
        <v>0</v>
      </c>
      <c r="K25" s="128">
        <v>0</v>
      </c>
      <c r="L25" s="101">
        <v>0</v>
      </c>
      <c r="M25" s="101">
        <v>0</v>
      </c>
      <c r="N25" s="101">
        <v>0</v>
      </c>
      <c r="O25" s="101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</row>
    <row r="26" spans="1:27" ht="38.25" customHeight="1" thickBot="1" x14ac:dyDescent="0.25">
      <c r="D26" s="165" t="s">
        <v>94</v>
      </c>
      <c r="E26" s="165"/>
      <c r="F26" s="165"/>
      <c r="G26" s="144">
        <v>0</v>
      </c>
      <c r="H26" s="35">
        <v>0</v>
      </c>
      <c r="I26" s="35">
        <v>0</v>
      </c>
      <c r="J26" s="149">
        <v>0</v>
      </c>
      <c r="K26" s="128">
        <v>0</v>
      </c>
      <c r="L26" s="101">
        <v>0</v>
      </c>
      <c r="M26" s="101">
        <v>0</v>
      </c>
      <c r="N26" s="101">
        <v>0</v>
      </c>
      <c r="O26" s="101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</row>
    <row r="27" spans="1:27" ht="14.25" customHeight="1" thickBot="1" x14ac:dyDescent="0.25">
      <c r="D27" s="165" t="s">
        <v>96</v>
      </c>
      <c r="E27" s="165"/>
      <c r="F27" s="165"/>
      <c r="G27" s="144">
        <v>0</v>
      </c>
      <c r="H27" s="35">
        <v>0</v>
      </c>
      <c r="I27" s="35">
        <v>0</v>
      </c>
      <c r="J27" s="149">
        <v>0</v>
      </c>
      <c r="K27" s="128">
        <v>0</v>
      </c>
      <c r="L27" s="101">
        <v>0</v>
      </c>
      <c r="M27" s="101">
        <v>0</v>
      </c>
      <c r="N27" s="101">
        <v>0</v>
      </c>
      <c r="O27" s="101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</row>
    <row r="28" spans="1:27" ht="13.5" customHeight="1" thickTop="1" thickBot="1" x14ac:dyDescent="0.3">
      <c r="D28" s="170" t="s">
        <v>95</v>
      </c>
      <c r="E28" s="170"/>
      <c r="F28" s="170"/>
      <c r="G28" s="20">
        <v>-21518</v>
      </c>
      <c r="H28" s="20">
        <v>55023</v>
      </c>
      <c r="I28" s="20">
        <v>37135</v>
      </c>
      <c r="J28" s="117">
        <v>32898</v>
      </c>
      <c r="K28" s="117">
        <v>17425</v>
      </c>
      <c r="L28" s="20">
        <v>102182</v>
      </c>
      <c r="M28" s="20">
        <v>76354</v>
      </c>
      <c r="N28" s="20">
        <v>60352</v>
      </c>
      <c r="O28" s="20">
        <v>31237</v>
      </c>
      <c r="P28" s="20">
        <v>91798</v>
      </c>
      <c r="Q28" s="20">
        <v>69575</v>
      </c>
      <c r="R28" s="20">
        <v>43018</v>
      </c>
      <c r="S28" s="20">
        <v>13468</v>
      </c>
      <c r="T28" s="19">
        <v>37135</v>
      </c>
      <c r="U28" s="19">
        <v>19864</v>
      </c>
      <c r="V28" s="19">
        <v>9416</v>
      </c>
      <c r="W28" s="19">
        <v>539</v>
      </c>
      <c r="X28" s="19">
        <v>19565</v>
      </c>
      <c r="Y28" s="19">
        <v>14202</v>
      </c>
      <c r="Z28" s="19">
        <v>8461</v>
      </c>
      <c r="AA28" s="19">
        <v>3866</v>
      </c>
    </row>
    <row r="29" spans="1:27" ht="13.5" customHeight="1" thickTop="1" thickBot="1" x14ac:dyDescent="0.3">
      <c r="D29" s="171" t="s">
        <v>97</v>
      </c>
      <c r="E29" s="171"/>
      <c r="F29" s="171"/>
      <c r="G29" s="145"/>
      <c r="H29" s="156"/>
      <c r="I29" s="156"/>
      <c r="J29" s="150"/>
      <c r="K29" s="11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3.5" customHeight="1" thickBot="1" x14ac:dyDescent="0.25">
      <c r="D30" s="159" t="s">
        <v>98</v>
      </c>
      <c r="E30" s="159"/>
      <c r="F30" s="159"/>
      <c r="G30" s="144">
        <v>-21518</v>
      </c>
      <c r="H30" s="5">
        <v>55023</v>
      </c>
      <c r="I30" s="5">
        <v>37135</v>
      </c>
      <c r="J30" s="151">
        <v>32898</v>
      </c>
      <c r="K30" s="128">
        <v>14725</v>
      </c>
      <c r="L30" s="101">
        <v>102182</v>
      </c>
      <c r="M30" s="101">
        <v>76354</v>
      </c>
      <c r="N30" s="101">
        <v>60352</v>
      </c>
      <c r="O30" s="101">
        <v>31237</v>
      </c>
      <c r="P30" s="5">
        <v>91798</v>
      </c>
      <c r="Q30" s="5">
        <v>69575</v>
      </c>
      <c r="R30" s="5">
        <v>43018</v>
      </c>
      <c r="S30" s="5">
        <v>13468</v>
      </c>
      <c r="T30" s="5">
        <v>37135</v>
      </c>
      <c r="U30" s="5">
        <v>19864</v>
      </c>
      <c r="V30" s="5">
        <v>9416</v>
      </c>
      <c r="W30" s="5">
        <v>539</v>
      </c>
      <c r="X30" s="5">
        <v>19565</v>
      </c>
      <c r="Y30" s="5">
        <v>14202</v>
      </c>
      <c r="Z30" s="5">
        <v>8461</v>
      </c>
      <c r="AA30" s="5">
        <v>3866</v>
      </c>
    </row>
    <row r="31" spans="1:27" ht="13.5" customHeight="1" thickBot="1" x14ac:dyDescent="0.25">
      <c r="D31" s="1" t="s">
        <v>99</v>
      </c>
      <c r="G31" s="144">
        <v>0</v>
      </c>
      <c r="H31" s="5">
        <v>0</v>
      </c>
      <c r="I31" s="5">
        <v>0</v>
      </c>
      <c r="J31" s="148">
        <v>0</v>
      </c>
      <c r="K31" s="128">
        <v>0</v>
      </c>
      <c r="L31" s="101">
        <v>0</v>
      </c>
      <c r="M31" s="101">
        <v>0</v>
      </c>
      <c r="N31" s="101"/>
      <c r="O31" s="101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</row>
    <row r="32" spans="1:27" ht="13.5" customHeight="1" thickBot="1" x14ac:dyDescent="0.3">
      <c r="D32" s="162" t="s">
        <v>95</v>
      </c>
      <c r="E32" s="162"/>
      <c r="F32" s="162"/>
      <c r="G32" s="15"/>
      <c r="H32" s="15"/>
      <c r="I32" s="15"/>
      <c r="J32" s="15"/>
      <c r="K32" s="13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4:27" ht="13.5" customHeight="1" thickBot="1" x14ac:dyDescent="0.25">
      <c r="D33" s="159" t="s">
        <v>98</v>
      </c>
      <c r="E33" s="159"/>
      <c r="F33" s="159"/>
      <c r="G33" s="144">
        <v>-21518</v>
      </c>
      <c r="H33" s="5">
        <v>55023</v>
      </c>
      <c r="I33" s="5">
        <v>37135</v>
      </c>
      <c r="J33" s="151">
        <v>32898</v>
      </c>
      <c r="K33" s="128">
        <v>14725</v>
      </c>
      <c r="L33" s="101">
        <v>102182</v>
      </c>
      <c r="M33" s="101">
        <v>76354</v>
      </c>
      <c r="N33" s="101">
        <v>60352</v>
      </c>
      <c r="O33" s="101">
        <v>31237</v>
      </c>
      <c r="P33" s="5">
        <v>91798</v>
      </c>
      <c r="Q33" s="5">
        <v>69575</v>
      </c>
      <c r="R33" s="5">
        <v>43018</v>
      </c>
      <c r="S33" s="5">
        <v>13468</v>
      </c>
      <c r="T33" s="5">
        <v>37135</v>
      </c>
      <c r="U33" s="5">
        <v>19864</v>
      </c>
      <c r="V33" s="5">
        <v>9416</v>
      </c>
      <c r="W33" s="5">
        <v>539</v>
      </c>
      <c r="X33" s="5">
        <v>19565</v>
      </c>
      <c r="Y33" s="5">
        <v>14202</v>
      </c>
      <c r="Z33" s="5">
        <v>8461</v>
      </c>
      <c r="AA33" s="5">
        <v>3866</v>
      </c>
    </row>
    <row r="34" spans="4:27" ht="13.5" customHeight="1" thickBot="1" x14ac:dyDescent="0.25">
      <c r="D34" s="160" t="s">
        <v>99</v>
      </c>
      <c r="E34" s="160"/>
      <c r="F34" s="160"/>
      <c r="G34" s="144">
        <v>0</v>
      </c>
      <c r="H34" s="5">
        <v>0</v>
      </c>
      <c r="I34" s="5">
        <v>0</v>
      </c>
      <c r="J34" s="151">
        <v>0</v>
      </c>
      <c r="K34" s="128">
        <v>0</v>
      </c>
      <c r="L34" s="101">
        <v>0</v>
      </c>
      <c r="M34" s="101">
        <v>0</v>
      </c>
      <c r="N34" s="101"/>
      <c r="O34" s="101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</row>
    <row r="35" spans="4:27" ht="12.6" thickBot="1" x14ac:dyDescent="0.3">
      <c r="D35" s="172" t="s">
        <v>100</v>
      </c>
      <c r="E35" s="172"/>
      <c r="F35" s="172"/>
      <c r="G35" s="15"/>
      <c r="H35" s="15"/>
      <c r="I35" s="15"/>
      <c r="J35" s="152"/>
      <c r="K35" s="13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4:27" ht="13.5" customHeight="1" thickBot="1" x14ac:dyDescent="0.25">
      <c r="D36" s="157" t="s">
        <v>101</v>
      </c>
      <c r="E36" s="158"/>
      <c r="F36" s="158"/>
      <c r="G36" s="146">
        <v>-0.97</v>
      </c>
      <c r="H36" s="31">
        <v>2.48</v>
      </c>
      <c r="I36" s="31">
        <v>1.68</v>
      </c>
      <c r="J36" s="153">
        <v>1.48</v>
      </c>
      <c r="K36" s="131">
        <v>0.66</v>
      </c>
      <c r="L36" s="103">
        <v>4.5999999999999996</v>
      </c>
      <c r="M36" s="103">
        <v>3.44</v>
      </c>
      <c r="N36" s="103">
        <v>2.72</v>
      </c>
      <c r="O36" s="103">
        <v>1.41</v>
      </c>
      <c r="P36" s="31">
        <v>3.72</v>
      </c>
      <c r="Q36" s="31">
        <v>3.13</v>
      </c>
      <c r="R36" s="31">
        <v>1.9378175790118564</v>
      </c>
      <c r="S36" s="31">
        <v>0.60668852931637174</v>
      </c>
      <c r="T36" s="31">
        <v>1.67</v>
      </c>
      <c r="U36" s="31">
        <v>0.89480702007279544</v>
      </c>
      <c r="V36" s="31">
        <v>0.42415942916861871</v>
      </c>
      <c r="W36" s="31">
        <v>2.4280154239792424E-2</v>
      </c>
      <c r="X36" s="31">
        <v>0.88133806623662114</v>
      </c>
      <c r="Y36" s="31">
        <v>0.63975278388410395</v>
      </c>
      <c r="Z36" s="31">
        <v>0.38113986089588814</v>
      </c>
      <c r="AA36" s="31">
        <v>0.17</v>
      </c>
    </row>
    <row r="37" spans="4:27" ht="13.5" customHeight="1" thickBot="1" x14ac:dyDescent="0.25">
      <c r="D37" s="159" t="s">
        <v>102</v>
      </c>
      <c r="E37" s="159"/>
      <c r="F37" s="159"/>
      <c r="G37" s="146">
        <v>0</v>
      </c>
      <c r="H37" s="18">
        <v>0</v>
      </c>
      <c r="I37" s="18">
        <v>0</v>
      </c>
      <c r="J37" s="154">
        <v>0</v>
      </c>
      <c r="K37" s="131">
        <v>0</v>
      </c>
      <c r="L37" s="103">
        <v>0</v>
      </c>
      <c r="M37" s="103">
        <v>0</v>
      </c>
      <c r="N37" s="103"/>
      <c r="O37" s="103">
        <v>0</v>
      </c>
      <c r="P37" s="18">
        <v>0</v>
      </c>
      <c r="Q37" s="18">
        <v>0</v>
      </c>
      <c r="R37" s="18"/>
      <c r="S37" s="18"/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</row>
    <row r="38" spans="4:27" ht="13.5" customHeight="1" thickBot="1" x14ac:dyDescent="0.25">
      <c r="D38" s="160" t="s">
        <v>103</v>
      </c>
      <c r="E38" s="160"/>
      <c r="F38" s="160"/>
      <c r="G38" s="146">
        <v>-0.97</v>
      </c>
      <c r="H38" s="18">
        <v>2.48</v>
      </c>
      <c r="I38" s="18">
        <v>1.68</v>
      </c>
      <c r="J38" s="154">
        <v>1.48</v>
      </c>
      <c r="K38" s="131">
        <v>0.66</v>
      </c>
      <c r="L38" s="103">
        <v>4.5999999999999996</v>
      </c>
      <c r="M38" s="103">
        <v>3.44</v>
      </c>
      <c r="N38" s="103">
        <v>2.72</v>
      </c>
      <c r="O38" s="103">
        <v>1.41</v>
      </c>
      <c r="P38" s="18">
        <v>3.72</v>
      </c>
      <c r="Q38" s="18">
        <v>3.13</v>
      </c>
      <c r="R38" s="18">
        <v>1.9378175790118564</v>
      </c>
      <c r="S38" s="18">
        <v>0.60668852931637174</v>
      </c>
      <c r="T38" s="18">
        <v>1.67</v>
      </c>
      <c r="U38" s="18">
        <v>0.89480702007279544</v>
      </c>
      <c r="V38" s="18">
        <v>0.42415942916861871</v>
      </c>
      <c r="W38" s="18">
        <v>2.4280154239792424E-2</v>
      </c>
      <c r="X38" s="18">
        <v>0.88133806623662114</v>
      </c>
      <c r="Y38" s="18">
        <v>0.63975278388410395</v>
      </c>
      <c r="Z38" s="18">
        <v>0.38113986089588814</v>
      </c>
      <c r="AA38" s="18">
        <v>0.17</v>
      </c>
    </row>
    <row r="39" spans="4:27" ht="12.6" thickBot="1" x14ac:dyDescent="0.3">
      <c r="D39" s="172" t="s">
        <v>104</v>
      </c>
      <c r="E39" s="172"/>
      <c r="F39" s="172"/>
      <c r="G39" s="32"/>
      <c r="H39" s="32"/>
      <c r="I39" s="32"/>
      <c r="J39" s="155"/>
      <c r="K39" s="1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4:27" ht="13.5" customHeight="1" thickBot="1" x14ac:dyDescent="0.25">
      <c r="D40" s="157" t="s">
        <v>101</v>
      </c>
      <c r="E40" s="158"/>
      <c r="F40" s="158"/>
      <c r="G40" s="146">
        <v>-0.94</v>
      </c>
      <c r="H40" s="31">
        <v>2.39</v>
      </c>
      <c r="I40" s="31">
        <v>1.62</v>
      </c>
      <c r="J40" s="153">
        <v>1.44</v>
      </c>
      <c r="K40" s="131">
        <v>0.67</v>
      </c>
      <c r="L40" s="103">
        <v>4.54</v>
      </c>
      <c r="M40" s="103">
        <v>3.41</v>
      </c>
      <c r="N40" s="103">
        <v>2.69</v>
      </c>
      <c r="O40" s="103">
        <v>1.39</v>
      </c>
      <c r="P40" s="31">
        <v>3.68</v>
      </c>
      <c r="Q40" s="31">
        <v>3.13</v>
      </c>
      <c r="R40" s="31">
        <v>1.9378175790118564</v>
      </c>
      <c r="S40" s="31">
        <v>0.60668852931637174</v>
      </c>
      <c r="T40" s="31">
        <v>1.67</v>
      </c>
      <c r="U40" s="31">
        <v>0.89480702007279544</v>
      </c>
      <c r="V40" s="31">
        <v>0.42415942916861871</v>
      </c>
      <c r="W40" s="31">
        <v>2.4280154239792424E-2</v>
      </c>
      <c r="X40" s="31">
        <v>0.88133806623662114</v>
      </c>
      <c r="Y40" s="31">
        <v>0.63975278388410395</v>
      </c>
      <c r="Z40" s="31">
        <v>0.38113986089588814</v>
      </c>
      <c r="AA40" s="31">
        <v>0.17</v>
      </c>
    </row>
    <row r="41" spans="4:27" ht="13.5" customHeight="1" thickBot="1" x14ac:dyDescent="0.25">
      <c r="D41" s="159" t="s">
        <v>105</v>
      </c>
      <c r="E41" s="159"/>
      <c r="F41" s="159"/>
      <c r="G41" s="146">
        <v>0</v>
      </c>
      <c r="H41" s="18">
        <v>0</v>
      </c>
      <c r="I41" s="18">
        <v>0</v>
      </c>
      <c r="J41" s="154">
        <v>0</v>
      </c>
      <c r="K41" s="131">
        <v>0</v>
      </c>
      <c r="L41" s="103">
        <v>0</v>
      </c>
      <c r="M41" s="103">
        <v>0</v>
      </c>
      <c r="N41" s="103"/>
      <c r="O41" s="103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</row>
    <row r="42" spans="4:27" ht="13.5" customHeight="1" thickBot="1" x14ac:dyDescent="0.25">
      <c r="D42" s="160" t="s">
        <v>106</v>
      </c>
      <c r="E42" s="160"/>
      <c r="F42" s="160"/>
      <c r="G42" s="146">
        <v>-0.94</v>
      </c>
      <c r="H42" s="18">
        <v>2.39</v>
      </c>
      <c r="I42" s="18">
        <v>1.62</v>
      </c>
      <c r="J42" s="154">
        <v>1.44</v>
      </c>
      <c r="K42" s="131">
        <v>0.67</v>
      </c>
      <c r="L42" s="103">
        <v>4.54</v>
      </c>
      <c r="M42" s="103">
        <v>3.41</v>
      </c>
      <c r="N42" s="103">
        <v>2.69</v>
      </c>
      <c r="O42" s="103">
        <v>1.39</v>
      </c>
      <c r="P42" s="18">
        <v>3.68</v>
      </c>
      <c r="Q42" s="18">
        <v>3.13</v>
      </c>
      <c r="R42" s="18">
        <v>1.9378175790118564</v>
      </c>
      <c r="S42" s="18">
        <v>0.60668852931637174</v>
      </c>
      <c r="T42" s="18">
        <v>1.67</v>
      </c>
      <c r="U42" s="18">
        <v>0.89480702007279544</v>
      </c>
      <c r="V42" s="18">
        <v>0.42415942916861871</v>
      </c>
      <c r="W42" s="18">
        <v>2.4280154239792424E-2</v>
      </c>
      <c r="X42" s="18">
        <v>0.88133806623662114</v>
      </c>
      <c r="Y42" s="18">
        <v>0.63975278388410395</v>
      </c>
      <c r="Z42" s="18">
        <v>0.38113986089588814</v>
      </c>
      <c r="AA42" s="18">
        <v>0.17</v>
      </c>
    </row>
    <row r="43" spans="4:27" ht="13.5" customHeight="1" x14ac:dyDescent="0.2">
      <c r="T43" s="5"/>
      <c r="U43" s="5"/>
      <c r="V43" s="5"/>
      <c r="W43" s="5"/>
      <c r="X43" s="5"/>
      <c r="Y43" s="5"/>
      <c r="Z43" s="5"/>
      <c r="AA43" s="5"/>
    </row>
    <row r="44" spans="4:27" ht="13.5" customHeight="1" x14ac:dyDescent="0.2">
      <c r="N44" s="5"/>
      <c r="T44" s="5"/>
      <c r="U44" s="5"/>
      <c r="V44" s="5"/>
      <c r="W44" s="5"/>
      <c r="X44" s="5"/>
      <c r="Y44" s="5"/>
      <c r="Z44" s="5"/>
      <c r="AA44" s="5"/>
    </row>
    <row r="45" spans="4:27" ht="13.5" customHeight="1" x14ac:dyDescent="0.2">
      <c r="T45" s="5"/>
    </row>
    <row r="46" spans="4:27" ht="13.5" customHeight="1" x14ac:dyDescent="0.2">
      <c r="T46" s="5"/>
    </row>
    <row r="47" spans="4:27" ht="13.5" customHeight="1" x14ac:dyDescent="0.2">
      <c r="T47" s="5"/>
    </row>
    <row r="48" spans="4:27" ht="13.5" customHeight="1" x14ac:dyDescent="0.2">
      <c r="T48" s="5"/>
    </row>
    <row r="49" spans="20:20" ht="13.5" customHeight="1" x14ac:dyDescent="0.2">
      <c r="T49" s="5"/>
    </row>
    <row r="50" spans="20:20" ht="13.5" customHeight="1" x14ac:dyDescent="0.2">
      <c r="T50" s="5"/>
    </row>
    <row r="51" spans="20:20" ht="13.5" customHeight="1" x14ac:dyDescent="0.2">
      <c r="T51" s="5"/>
    </row>
    <row r="52" spans="20:20" ht="13.5" customHeight="1" x14ac:dyDescent="0.2">
      <c r="T52" s="5"/>
    </row>
    <row r="53" spans="20:20" ht="13.5" customHeight="1" x14ac:dyDescent="0.2">
      <c r="T53" s="5"/>
    </row>
    <row r="54" spans="20:20" ht="13.5" customHeight="1" x14ac:dyDescent="0.2">
      <c r="T54" s="5"/>
    </row>
    <row r="55" spans="20:20" ht="13.5" customHeight="1" x14ac:dyDescent="0.2">
      <c r="T55" s="5"/>
    </row>
    <row r="56" spans="20:20" ht="13.5" customHeight="1" x14ac:dyDescent="0.2">
      <c r="T56" s="5"/>
    </row>
    <row r="57" spans="20:20" ht="13.5" customHeight="1" x14ac:dyDescent="0.2">
      <c r="T57" s="5"/>
    </row>
    <row r="58" spans="20:20" ht="13.5" customHeight="1" x14ac:dyDescent="0.2">
      <c r="T58" s="5"/>
    </row>
    <row r="59" spans="20:20" ht="13.5" customHeight="1" x14ac:dyDescent="0.2">
      <c r="T59" s="5"/>
    </row>
    <row r="60" spans="20:20" ht="13.5" customHeight="1" x14ac:dyDescent="0.2">
      <c r="T60" s="5"/>
    </row>
    <row r="61" spans="20:20" ht="13.5" customHeight="1" x14ac:dyDescent="0.2">
      <c r="T61" s="5"/>
    </row>
    <row r="62" spans="20:20" ht="13.5" customHeight="1" x14ac:dyDescent="0.2">
      <c r="T62" s="5"/>
    </row>
    <row r="63" spans="20:20" ht="13.5" customHeight="1" x14ac:dyDescent="0.2">
      <c r="T63" s="5"/>
    </row>
    <row r="64" spans="20:20" ht="13.5" customHeight="1" x14ac:dyDescent="0.2">
      <c r="T64" s="5"/>
    </row>
    <row r="65" spans="20:20" ht="13.5" customHeight="1" x14ac:dyDescent="0.2">
      <c r="T65" s="5"/>
    </row>
    <row r="66" spans="20:20" ht="13.5" customHeight="1" x14ac:dyDescent="0.2">
      <c r="T66" s="5"/>
    </row>
    <row r="67" spans="20:20" ht="13.5" customHeight="1" x14ac:dyDescent="0.2">
      <c r="T67" s="5"/>
    </row>
    <row r="68" spans="20:20" ht="13.5" customHeight="1" x14ac:dyDescent="0.2">
      <c r="T68" s="5"/>
    </row>
    <row r="69" spans="20:20" ht="13.5" customHeight="1" x14ac:dyDescent="0.2">
      <c r="T69" s="5"/>
    </row>
  </sheetData>
  <mergeCells count="29">
    <mergeCell ref="D39:F39"/>
    <mergeCell ref="D33:F33"/>
    <mergeCell ref="D35:F35"/>
    <mergeCell ref="D32:F32"/>
    <mergeCell ref="D34:F34"/>
    <mergeCell ref="D37:F37"/>
    <mergeCell ref="D38:F38"/>
    <mergeCell ref="D36:F36"/>
    <mergeCell ref="D21:F21"/>
    <mergeCell ref="D22:F22"/>
    <mergeCell ref="D28:F28"/>
    <mergeCell ref="D29:F29"/>
    <mergeCell ref="D30:F30"/>
    <mergeCell ref="D40:F40"/>
    <mergeCell ref="D41:F41"/>
    <mergeCell ref="D42:F42"/>
    <mergeCell ref="D1:F1"/>
    <mergeCell ref="D2:F2"/>
    <mergeCell ref="D15:F15"/>
    <mergeCell ref="D16:F16"/>
    <mergeCell ref="D24:F24"/>
    <mergeCell ref="D17:F17"/>
    <mergeCell ref="D19:F19"/>
    <mergeCell ref="D23:F23"/>
    <mergeCell ref="D27:F27"/>
    <mergeCell ref="D25:F25"/>
    <mergeCell ref="D26:F26"/>
    <mergeCell ref="D18:F18"/>
    <mergeCell ref="D20:F20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EB23-6D61-4BC9-9E80-DCF28259180C}">
  <dimension ref="C1:AB990"/>
  <sheetViews>
    <sheetView showGridLines="0" tabSelected="1" zoomScaleNormal="100" workbookViewId="0">
      <pane xSplit="5" ySplit="1" topLeftCell="F2" activePane="bottomRight" state="frozen"/>
      <selection pane="topRight" activeCell="G1" sqref="G1"/>
      <selection pane="bottomLeft" activeCell="A2" sqref="A2"/>
      <selection pane="bottomRight" activeCell="I10" sqref="I10"/>
    </sheetView>
  </sheetViews>
  <sheetFormatPr defaultColWidth="9.109375" defaultRowHeight="11.4" x14ac:dyDescent="0.2"/>
  <cols>
    <col min="1" max="1" width="0" style="82" hidden="1" customWidth="1"/>
    <col min="2" max="2" width="1.88671875" style="82" customWidth="1"/>
    <col min="3" max="3" width="1.5546875" style="82" customWidth="1"/>
    <col min="4" max="4" width="1.21875" style="82" customWidth="1"/>
    <col min="5" max="5" width="52.109375" style="82" customWidth="1"/>
    <col min="6" max="6" width="19.109375" style="82" customWidth="1"/>
    <col min="7" max="7" width="16.88671875" style="82" customWidth="1"/>
    <col min="8" max="8" width="17.5546875" style="82" customWidth="1"/>
    <col min="9" max="9" width="17.21875" style="82" customWidth="1"/>
    <col min="10" max="10" width="17.6640625" style="82" customWidth="1"/>
    <col min="11" max="11" width="17.88671875" style="82" customWidth="1"/>
    <col min="12" max="13" width="15.6640625" style="82" customWidth="1"/>
    <col min="14" max="18" width="12.77734375" style="82" customWidth="1"/>
    <col min="19" max="28" width="12.77734375" style="1" customWidth="1"/>
    <col min="29" max="16384" width="9.109375" style="82"/>
  </cols>
  <sheetData>
    <row r="1" spans="3:28" ht="24.6" thickBot="1" x14ac:dyDescent="0.3">
      <c r="C1" s="174" t="s">
        <v>107</v>
      </c>
      <c r="D1" s="174"/>
      <c r="E1" s="175"/>
      <c r="F1" s="21" t="s">
        <v>175</v>
      </c>
      <c r="G1" s="24" t="s">
        <v>176</v>
      </c>
      <c r="H1" s="24" t="s">
        <v>174</v>
      </c>
      <c r="I1" s="119" t="s">
        <v>173</v>
      </c>
      <c r="J1" s="119" t="s">
        <v>172</v>
      </c>
      <c r="K1" s="24" t="s">
        <v>169</v>
      </c>
      <c r="L1" s="21" t="s">
        <v>167</v>
      </c>
      <c r="M1" s="21" t="s">
        <v>165</v>
      </c>
      <c r="N1" s="80" t="s">
        <v>158</v>
      </c>
      <c r="O1" s="81" t="s">
        <v>5</v>
      </c>
      <c r="P1" s="81" t="s">
        <v>6</v>
      </c>
      <c r="Q1" s="81" t="s">
        <v>7</v>
      </c>
      <c r="R1" s="81" t="s">
        <v>8</v>
      </c>
      <c r="S1" s="81" t="s">
        <v>9</v>
      </c>
      <c r="T1" s="81" t="s">
        <v>17</v>
      </c>
      <c r="U1" s="81" t="s">
        <v>11</v>
      </c>
      <c r="V1" s="81" t="s">
        <v>12</v>
      </c>
      <c r="W1" s="81" t="s">
        <v>13</v>
      </c>
      <c r="X1" s="81" t="s">
        <v>18</v>
      </c>
      <c r="Y1" s="81" t="s">
        <v>15</v>
      </c>
      <c r="Z1" s="81" t="s">
        <v>19</v>
      </c>
      <c r="AA1" s="24" t="s">
        <v>15</v>
      </c>
      <c r="AB1" s="24" t="s">
        <v>19</v>
      </c>
    </row>
    <row r="2" spans="3:28" ht="12.9" customHeight="1" thickTop="1" thickBot="1" x14ac:dyDescent="0.3">
      <c r="C2" s="176" t="s">
        <v>108</v>
      </c>
      <c r="D2" s="176"/>
      <c r="E2" s="176"/>
      <c r="F2" s="10"/>
      <c r="G2" s="10"/>
      <c r="H2" s="10"/>
      <c r="I2" s="10"/>
      <c r="J2" s="133"/>
      <c r="K2" s="10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10"/>
      <c r="AB2" s="10"/>
    </row>
    <row r="3" spans="3:28" ht="12.9" customHeight="1" thickBot="1" x14ac:dyDescent="0.25">
      <c r="C3" s="84"/>
      <c r="D3" s="84"/>
      <c r="F3" s="5"/>
      <c r="G3" s="1"/>
      <c r="H3" s="5"/>
      <c r="I3" s="5"/>
      <c r="J3" s="134"/>
      <c r="K3" s="5"/>
      <c r="L3" s="85"/>
      <c r="M3" s="85"/>
      <c r="N3" s="85"/>
      <c r="S3" s="82"/>
      <c r="T3" s="82"/>
      <c r="U3" s="82"/>
      <c r="V3" s="82"/>
      <c r="W3" s="82"/>
      <c r="X3" s="82"/>
      <c r="Y3" s="82"/>
      <c r="Z3" s="82"/>
    </row>
    <row r="4" spans="3:28" ht="12.9" customHeight="1" thickBot="1" x14ac:dyDescent="0.3">
      <c r="C4" s="177" t="s">
        <v>109</v>
      </c>
      <c r="D4" s="177"/>
      <c r="E4" s="177"/>
      <c r="F4" s="29">
        <v>-25937</v>
      </c>
      <c r="G4" s="22">
        <v>70490</v>
      </c>
      <c r="H4" s="38">
        <v>49794</v>
      </c>
      <c r="I4" s="38">
        <v>41790</v>
      </c>
      <c r="J4" s="127">
        <v>19495</v>
      </c>
      <c r="K4" s="38">
        <v>128036</v>
      </c>
      <c r="L4" s="38">
        <v>95410</v>
      </c>
      <c r="M4" s="38">
        <v>75674</v>
      </c>
      <c r="N4" s="38">
        <v>39079</v>
      </c>
      <c r="O4" s="87">
        <v>115649</v>
      </c>
      <c r="P4" s="87">
        <v>87858</v>
      </c>
      <c r="Q4" s="87">
        <v>54158</v>
      </c>
      <c r="R4" s="87">
        <v>16807</v>
      </c>
      <c r="S4" s="87">
        <v>44564</v>
      </c>
      <c r="T4" s="87">
        <v>24293</v>
      </c>
      <c r="U4" s="87">
        <v>12118</v>
      </c>
      <c r="V4" s="87">
        <v>727</v>
      </c>
      <c r="W4" s="87">
        <v>25227</v>
      </c>
      <c r="X4" s="87">
        <v>17415</v>
      </c>
      <c r="Y4" s="87">
        <v>11467</v>
      </c>
      <c r="Z4" s="87">
        <v>5117</v>
      </c>
      <c r="AA4" s="22">
        <v>11467</v>
      </c>
      <c r="AB4" s="22">
        <v>5117</v>
      </c>
    </row>
    <row r="5" spans="3:28" ht="14.25" customHeight="1" thickBot="1" x14ac:dyDescent="0.3">
      <c r="C5" s="177" t="s">
        <v>110</v>
      </c>
      <c r="D5" s="177"/>
      <c r="E5" s="177"/>
      <c r="F5" s="37">
        <v>13795</v>
      </c>
      <c r="G5" s="22">
        <v>37386</v>
      </c>
      <c r="H5" s="38">
        <v>26163</v>
      </c>
      <c r="I5" s="38">
        <v>-23894</v>
      </c>
      <c r="J5" s="127">
        <v>-24588</v>
      </c>
      <c r="K5" s="38">
        <v>28656</v>
      </c>
      <c r="L5" s="38">
        <v>-16114</v>
      </c>
      <c r="M5" s="38">
        <v>-22119</v>
      </c>
      <c r="N5" s="38">
        <v>7111</v>
      </c>
      <c r="O5" s="87">
        <v>-25823</v>
      </c>
      <c r="P5" s="87">
        <v>-60268</v>
      </c>
      <c r="Q5" s="87">
        <v>-33724</v>
      </c>
      <c r="R5" s="87">
        <v>1701</v>
      </c>
      <c r="S5" s="87">
        <v>4329</v>
      </c>
      <c r="T5" s="87">
        <v>13933</v>
      </c>
      <c r="U5" s="87">
        <v>1353</v>
      </c>
      <c r="V5" s="87">
        <v>8563</v>
      </c>
      <c r="W5" s="87">
        <v>33520</v>
      </c>
      <c r="X5" s="87">
        <v>24845</v>
      </c>
      <c r="Y5" s="87">
        <v>-1690</v>
      </c>
      <c r="Z5" s="87">
        <v>-800</v>
      </c>
      <c r="AA5" s="22">
        <v>-1690</v>
      </c>
      <c r="AB5" s="22">
        <v>-800</v>
      </c>
    </row>
    <row r="6" spans="3:28" ht="13.5" customHeight="1" thickBot="1" x14ac:dyDescent="0.25">
      <c r="C6" s="88"/>
      <c r="D6" s="173" t="s">
        <v>111</v>
      </c>
      <c r="E6" s="173"/>
      <c r="F6" s="28">
        <v>9944</v>
      </c>
      <c r="G6" s="6">
        <v>31356</v>
      </c>
      <c r="H6" s="41">
        <v>22614</v>
      </c>
      <c r="I6" s="41">
        <v>14574</v>
      </c>
      <c r="J6" s="125">
        <v>7167</v>
      </c>
      <c r="K6" s="41">
        <v>24470</v>
      </c>
      <c r="L6" s="41">
        <v>17462</v>
      </c>
      <c r="M6" s="41">
        <v>11770</v>
      </c>
      <c r="N6" s="41">
        <v>5836</v>
      </c>
      <c r="O6" s="89">
        <v>22973</v>
      </c>
      <c r="P6" s="89">
        <v>17070</v>
      </c>
      <c r="Q6" s="89">
        <v>11286</v>
      </c>
      <c r="R6" s="89">
        <v>5568</v>
      </c>
      <c r="S6" s="89">
        <v>22142</v>
      </c>
      <c r="T6" s="89">
        <v>16320</v>
      </c>
      <c r="U6" s="89">
        <v>10783</v>
      </c>
      <c r="V6" s="89">
        <v>5200</v>
      </c>
      <c r="W6" s="89">
        <v>20474</v>
      </c>
      <c r="X6" s="89">
        <v>15154</v>
      </c>
      <c r="Y6" s="89">
        <v>9986</v>
      </c>
      <c r="Z6" s="89">
        <v>4717</v>
      </c>
      <c r="AA6" s="6">
        <v>9986</v>
      </c>
      <c r="AB6" s="6">
        <v>4717</v>
      </c>
    </row>
    <row r="7" spans="3:28" ht="13.5" customHeight="1" thickBot="1" x14ac:dyDescent="0.25">
      <c r="C7" s="88"/>
      <c r="D7" s="88" t="s">
        <v>115</v>
      </c>
      <c r="E7" s="88"/>
      <c r="F7" s="28">
        <v>-1649</v>
      </c>
      <c r="G7" s="6">
        <v>-9307</v>
      </c>
      <c r="H7" s="41">
        <v>209</v>
      </c>
      <c r="I7" s="41">
        <v>-7075</v>
      </c>
      <c r="J7" s="125">
        <v>-386</v>
      </c>
      <c r="K7" s="41">
        <v>1855</v>
      </c>
      <c r="L7" s="41">
        <v>6444</v>
      </c>
      <c r="M7" s="41">
        <v>1940</v>
      </c>
      <c r="N7" s="41">
        <v>2311</v>
      </c>
      <c r="O7" s="89">
        <v>-114</v>
      </c>
      <c r="P7" s="89">
        <v>195</v>
      </c>
      <c r="Q7" s="89">
        <v>-1466</v>
      </c>
      <c r="R7" s="89">
        <v>703</v>
      </c>
      <c r="S7" s="89">
        <v>5862</v>
      </c>
      <c r="T7" s="89">
        <v>4381</v>
      </c>
      <c r="U7" s="89">
        <v>3405</v>
      </c>
      <c r="V7" s="89">
        <v>4696</v>
      </c>
      <c r="W7" s="89">
        <v>-618</v>
      </c>
      <c r="X7" s="89">
        <v>1210</v>
      </c>
      <c r="Y7" s="89">
        <v>0</v>
      </c>
      <c r="Z7" s="89">
        <v>0</v>
      </c>
      <c r="AA7" s="6">
        <v>0</v>
      </c>
      <c r="AB7" s="6">
        <v>0</v>
      </c>
    </row>
    <row r="8" spans="3:28" ht="15" customHeight="1" thickBot="1" x14ac:dyDescent="0.25">
      <c r="C8" s="88"/>
      <c r="D8" s="173" t="s">
        <v>112</v>
      </c>
      <c r="E8" s="173"/>
      <c r="F8" s="28">
        <v>-445</v>
      </c>
      <c r="G8" s="6">
        <v>-1740</v>
      </c>
      <c r="H8" s="41">
        <v>-1026</v>
      </c>
      <c r="I8" s="41">
        <v>-639</v>
      </c>
      <c r="J8" s="125">
        <v>-669</v>
      </c>
      <c r="K8" s="41">
        <v>0</v>
      </c>
      <c r="L8" s="41">
        <v>0</v>
      </c>
      <c r="M8" s="41">
        <v>0</v>
      </c>
      <c r="N8" s="41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/>
      <c r="U8" s="89"/>
      <c r="V8" s="89"/>
      <c r="W8" s="89"/>
      <c r="X8" s="89"/>
      <c r="Y8" s="89"/>
      <c r="Z8" s="89"/>
      <c r="AA8" s="6"/>
      <c r="AB8" s="6"/>
    </row>
    <row r="9" spans="3:28" ht="15" customHeight="1" thickBot="1" x14ac:dyDescent="0.25">
      <c r="C9" s="88"/>
      <c r="D9" s="180" t="s">
        <v>113</v>
      </c>
      <c r="E9" s="180"/>
      <c r="F9" s="28">
        <v>2477</v>
      </c>
      <c r="G9" s="6">
        <v>9512</v>
      </c>
      <c r="H9" s="41">
        <v>7043</v>
      </c>
      <c r="I9" s="41">
        <v>4603</v>
      </c>
      <c r="J9" s="125">
        <v>2514</v>
      </c>
      <c r="K9" s="41">
        <v>5823</v>
      </c>
      <c r="L9" s="41">
        <v>4842</v>
      </c>
      <c r="M9" s="41">
        <v>3105</v>
      </c>
      <c r="N9" s="41">
        <v>1527</v>
      </c>
      <c r="O9" s="89">
        <v>6221</v>
      </c>
      <c r="P9" s="89">
        <v>4676</v>
      </c>
      <c r="Q9" s="89">
        <v>3056</v>
      </c>
      <c r="R9" s="89">
        <v>1587</v>
      </c>
      <c r="S9" s="89">
        <v>7193</v>
      </c>
      <c r="T9" s="89">
        <v>5271</v>
      </c>
      <c r="U9" s="89">
        <v>3550</v>
      </c>
      <c r="V9" s="89">
        <v>1848</v>
      </c>
      <c r="W9" s="89">
        <v>7594</v>
      </c>
      <c r="X9" s="89">
        <v>5902</v>
      </c>
      <c r="Y9" s="89">
        <v>3828</v>
      </c>
      <c r="Z9" s="89">
        <v>409</v>
      </c>
      <c r="AA9" s="6">
        <v>3828</v>
      </c>
      <c r="AB9" s="6">
        <v>409</v>
      </c>
    </row>
    <row r="10" spans="3:28" ht="13.5" customHeight="1" thickBot="1" x14ac:dyDescent="0.25">
      <c r="C10" s="88"/>
      <c r="D10" s="173" t="s">
        <v>114</v>
      </c>
      <c r="E10" s="173"/>
      <c r="F10" s="28">
        <v>-2284</v>
      </c>
      <c r="G10" s="6">
        <v>-550</v>
      </c>
      <c r="H10" s="41">
        <v>-684</v>
      </c>
      <c r="I10" s="41">
        <v>-69</v>
      </c>
      <c r="J10" s="125">
        <v>459</v>
      </c>
      <c r="K10" s="41">
        <v>-743</v>
      </c>
      <c r="L10" s="41">
        <v>-12</v>
      </c>
      <c r="M10" s="41">
        <v>-11</v>
      </c>
      <c r="N10" s="41">
        <v>-6</v>
      </c>
      <c r="O10" s="89">
        <v>-1476</v>
      </c>
      <c r="P10" s="89">
        <v>-2239</v>
      </c>
      <c r="Q10" s="89">
        <v>4333</v>
      </c>
      <c r="R10" s="89">
        <v>0</v>
      </c>
      <c r="S10" s="89">
        <v>-7056</v>
      </c>
      <c r="T10" s="89">
        <v>92</v>
      </c>
      <c r="U10" s="89">
        <v>91</v>
      </c>
      <c r="V10" s="89">
        <v>-1</v>
      </c>
      <c r="W10" s="89">
        <v>370</v>
      </c>
      <c r="X10" s="89">
        <v>174</v>
      </c>
      <c r="Y10" s="89">
        <v>170</v>
      </c>
      <c r="Z10" s="89">
        <v>4</v>
      </c>
      <c r="AA10" s="6">
        <v>170</v>
      </c>
      <c r="AB10" s="6">
        <v>4</v>
      </c>
    </row>
    <row r="11" spans="3:28" ht="13.5" customHeight="1" thickBot="1" x14ac:dyDescent="0.25">
      <c r="C11" s="88"/>
      <c r="D11" s="173" t="s">
        <v>159</v>
      </c>
      <c r="E11" s="173"/>
      <c r="F11" s="28">
        <v>-787</v>
      </c>
      <c r="G11" s="6">
        <v>-2900</v>
      </c>
      <c r="H11" s="41">
        <v>-4822</v>
      </c>
      <c r="I11" s="41">
        <v>-4169</v>
      </c>
      <c r="J11" s="125">
        <v>-3289</v>
      </c>
      <c r="K11" s="41">
        <v>3469</v>
      </c>
      <c r="L11" s="41">
        <v>2810</v>
      </c>
      <c r="M11" s="41">
        <v>3904</v>
      </c>
      <c r="N11" s="41">
        <v>2443</v>
      </c>
      <c r="O11" s="89">
        <v>-1893</v>
      </c>
      <c r="P11" s="89">
        <v>2158</v>
      </c>
      <c r="Q11" s="89">
        <v>1118</v>
      </c>
      <c r="R11" s="89">
        <v>-261</v>
      </c>
      <c r="S11" s="89">
        <v>3188</v>
      </c>
      <c r="T11" s="89">
        <v>1540</v>
      </c>
      <c r="U11" s="89">
        <v>1302</v>
      </c>
      <c r="V11" s="89">
        <v>-174</v>
      </c>
      <c r="W11" s="89">
        <v>595</v>
      </c>
      <c r="X11" s="89">
        <v>434</v>
      </c>
      <c r="Y11" s="89">
        <v>348</v>
      </c>
      <c r="Z11" s="89">
        <v>-482</v>
      </c>
      <c r="AA11" s="6">
        <v>348</v>
      </c>
      <c r="AB11" s="6">
        <v>-482</v>
      </c>
    </row>
    <row r="12" spans="3:28" ht="13.5" customHeight="1" thickBot="1" x14ac:dyDescent="0.25">
      <c r="C12" s="88"/>
      <c r="D12" s="173" t="s">
        <v>116</v>
      </c>
      <c r="E12" s="173"/>
      <c r="F12" s="28">
        <v>18643</v>
      </c>
      <c r="G12" s="6">
        <v>-790</v>
      </c>
      <c r="H12" s="41">
        <v>6922</v>
      </c>
      <c r="I12" s="41">
        <v>-866</v>
      </c>
      <c r="J12" s="125">
        <v>-17026</v>
      </c>
      <c r="K12" s="41">
        <v>-27241</v>
      </c>
      <c r="L12" s="41">
        <v>1078</v>
      </c>
      <c r="M12" s="41">
        <v>-60471</v>
      </c>
      <c r="N12" s="41">
        <v>-25291</v>
      </c>
      <c r="O12" s="89">
        <v>-37109</v>
      </c>
      <c r="P12" s="89">
        <v>-62111</v>
      </c>
      <c r="Q12" s="89">
        <v>-55956</v>
      </c>
      <c r="R12" s="89">
        <v>-11666</v>
      </c>
      <c r="S12" s="89">
        <v>-17693</v>
      </c>
      <c r="T12" s="89">
        <v>-21153</v>
      </c>
      <c r="U12" s="89">
        <v>-15787</v>
      </c>
      <c r="V12" s="89">
        <v>-21503</v>
      </c>
      <c r="W12" s="89">
        <v>5174</v>
      </c>
      <c r="X12" s="89">
        <v>-1422</v>
      </c>
      <c r="Y12" s="89">
        <v>22</v>
      </c>
      <c r="Z12" s="89">
        <v>-4136</v>
      </c>
      <c r="AA12" s="6">
        <v>22</v>
      </c>
      <c r="AB12" s="6">
        <v>-4136</v>
      </c>
    </row>
    <row r="13" spans="3:28" ht="13.5" customHeight="1" thickBot="1" x14ac:dyDescent="0.25">
      <c r="C13" s="88"/>
      <c r="D13" s="173" t="s">
        <v>117</v>
      </c>
      <c r="E13" s="173"/>
      <c r="F13" s="28">
        <v>-12118</v>
      </c>
      <c r="G13" s="6">
        <v>25394</v>
      </c>
      <c r="H13" s="41">
        <v>10229</v>
      </c>
      <c r="I13" s="41">
        <v>7089</v>
      </c>
      <c r="J13" s="125">
        <v>-28814</v>
      </c>
      <c r="K13" s="41">
        <v>-35429</v>
      </c>
      <c r="L13" s="41">
        <v>-47942</v>
      </c>
      <c r="M13" s="41">
        <v>-52650</v>
      </c>
      <c r="N13" s="41">
        <v>-74741</v>
      </c>
      <c r="O13" s="89">
        <v>-50944</v>
      </c>
      <c r="P13" s="89">
        <v>-59955</v>
      </c>
      <c r="Q13" s="89">
        <v>-59513</v>
      </c>
      <c r="R13" s="89">
        <v>-22405</v>
      </c>
      <c r="S13" s="89">
        <v>-16141</v>
      </c>
      <c r="T13" s="89">
        <v>-9368</v>
      </c>
      <c r="U13" s="89">
        <v>9907</v>
      </c>
      <c r="V13" s="89">
        <v>-10307</v>
      </c>
      <c r="W13" s="89">
        <v>-24579</v>
      </c>
      <c r="X13" s="89">
        <v>-17150</v>
      </c>
      <c r="Y13" s="89">
        <v>-23202</v>
      </c>
      <c r="Z13" s="89">
        <v>1317</v>
      </c>
      <c r="AA13" s="6">
        <v>-23202</v>
      </c>
      <c r="AB13" s="6">
        <v>1317</v>
      </c>
    </row>
    <row r="14" spans="3:28" ht="13.5" customHeight="1" thickBot="1" x14ac:dyDescent="0.25">
      <c r="C14" s="88"/>
      <c r="D14" s="173" t="s">
        <v>118</v>
      </c>
      <c r="E14" s="173"/>
      <c r="F14" s="28">
        <v>124</v>
      </c>
      <c r="G14" s="6">
        <v>-18777</v>
      </c>
      <c r="H14" s="41">
        <v>-18204</v>
      </c>
      <c r="I14" s="41">
        <v>-40215</v>
      </c>
      <c r="J14" s="125">
        <v>15752</v>
      </c>
      <c r="K14" s="41">
        <v>51560</v>
      </c>
      <c r="L14" s="41">
        <v>-4024</v>
      </c>
      <c r="M14" s="41">
        <v>67475</v>
      </c>
      <c r="N14" s="41">
        <v>93278</v>
      </c>
      <c r="O14" s="89">
        <v>31274</v>
      </c>
      <c r="P14" s="89">
        <v>38392</v>
      </c>
      <c r="Q14" s="89">
        <v>63413</v>
      </c>
      <c r="R14" s="89">
        <v>28214</v>
      </c>
      <c r="S14" s="89">
        <v>6894</v>
      </c>
      <c r="T14" s="89">
        <v>16883</v>
      </c>
      <c r="U14" s="89">
        <v>-11865</v>
      </c>
      <c r="V14" s="89">
        <v>29791</v>
      </c>
      <c r="W14" s="89">
        <v>24506</v>
      </c>
      <c r="X14" s="89">
        <v>20505</v>
      </c>
      <c r="Y14" s="89">
        <v>7249</v>
      </c>
      <c r="Z14" s="89">
        <v>-3882</v>
      </c>
      <c r="AA14" s="6">
        <v>7249</v>
      </c>
      <c r="AB14" s="6">
        <v>-3882</v>
      </c>
    </row>
    <row r="15" spans="3:28" ht="13.5" customHeight="1" thickBot="1" x14ac:dyDescent="0.25">
      <c r="C15" s="88"/>
      <c r="D15" s="173" t="s">
        <v>119</v>
      </c>
      <c r="E15" s="173"/>
      <c r="F15" s="28">
        <v>0</v>
      </c>
      <c r="G15" s="6"/>
      <c r="H15" s="41">
        <v>0</v>
      </c>
      <c r="I15" s="41">
        <v>0</v>
      </c>
      <c r="J15" s="125">
        <v>-296</v>
      </c>
      <c r="K15" s="41">
        <v>82</v>
      </c>
      <c r="L15" s="41">
        <v>-601</v>
      </c>
      <c r="M15" s="41">
        <v>-1008</v>
      </c>
      <c r="N15" s="41">
        <v>-152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6">
        <v>0</v>
      </c>
      <c r="AB15" s="6">
        <v>0</v>
      </c>
    </row>
    <row r="16" spans="3:28" ht="13.5" customHeight="1" thickBot="1" x14ac:dyDescent="0.25">
      <c r="C16" s="88"/>
      <c r="D16" s="173" t="s">
        <v>120</v>
      </c>
      <c r="E16" s="173"/>
      <c r="F16" s="28">
        <v>-110</v>
      </c>
      <c r="G16" s="6">
        <v>5188</v>
      </c>
      <c r="H16" s="41">
        <v>3882</v>
      </c>
      <c r="I16" s="41">
        <v>2873</v>
      </c>
      <c r="J16" s="125">
        <v>0</v>
      </c>
      <c r="K16" s="41">
        <v>4810</v>
      </c>
      <c r="L16" s="41">
        <v>3829</v>
      </c>
      <c r="M16" s="41">
        <v>3827</v>
      </c>
      <c r="N16" s="41">
        <v>1906</v>
      </c>
      <c r="O16" s="89">
        <v>5245</v>
      </c>
      <c r="P16" s="89">
        <v>1546</v>
      </c>
      <c r="Q16" s="89">
        <v>5</v>
      </c>
      <c r="R16" s="89">
        <v>-39</v>
      </c>
      <c r="S16" s="89">
        <v>-60</v>
      </c>
      <c r="T16" s="89">
        <v>-33</v>
      </c>
      <c r="U16" s="89">
        <v>-33</v>
      </c>
      <c r="V16" s="89">
        <v>-987</v>
      </c>
      <c r="W16" s="89">
        <v>4</v>
      </c>
      <c r="X16" s="89">
        <v>38</v>
      </c>
      <c r="Y16" s="89">
        <v>-91</v>
      </c>
      <c r="Z16" s="89">
        <v>1253</v>
      </c>
      <c r="AA16" s="6">
        <v>-91</v>
      </c>
      <c r="AB16" s="6">
        <v>1253</v>
      </c>
    </row>
    <row r="17" spans="3:28" ht="13.5" customHeight="1" thickBot="1" x14ac:dyDescent="0.3">
      <c r="C17" s="181" t="s">
        <v>154</v>
      </c>
      <c r="D17" s="181"/>
      <c r="E17" s="181"/>
      <c r="F17" s="28">
        <v>-12142</v>
      </c>
      <c r="G17" s="22">
        <v>107876</v>
      </c>
      <c r="H17" s="38">
        <v>75957</v>
      </c>
      <c r="I17" s="38">
        <v>17896</v>
      </c>
      <c r="J17" s="127">
        <v>-5093</v>
      </c>
      <c r="K17" s="38">
        <v>156692</v>
      </c>
      <c r="L17" s="38">
        <v>79296</v>
      </c>
      <c r="M17" s="38">
        <v>53555</v>
      </c>
      <c r="N17" s="38">
        <v>46190</v>
      </c>
      <c r="O17" s="87">
        <v>89826</v>
      </c>
      <c r="P17" s="87">
        <v>27590</v>
      </c>
      <c r="Q17" s="87">
        <v>20434</v>
      </c>
      <c r="R17" s="87">
        <v>18508</v>
      </c>
      <c r="S17" s="87">
        <v>48893</v>
      </c>
      <c r="T17" s="87">
        <v>38226</v>
      </c>
      <c r="U17" s="87">
        <v>13471</v>
      </c>
      <c r="V17" s="87">
        <v>9290</v>
      </c>
      <c r="W17" s="87">
        <v>58747</v>
      </c>
      <c r="X17" s="87">
        <v>42260</v>
      </c>
      <c r="Y17" s="87">
        <v>9777</v>
      </c>
      <c r="Z17" s="87">
        <v>4317</v>
      </c>
      <c r="AA17" s="22">
        <v>9777</v>
      </c>
      <c r="AB17" s="22">
        <v>4317</v>
      </c>
    </row>
    <row r="18" spans="3:28" ht="13.5" customHeight="1" thickBot="1" x14ac:dyDescent="0.3">
      <c r="C18" s="88"/>
      <c r="D18" s="180" t="s">
        <v>121</v>
      </c>
      <c r="E18" s="180"/>
      <c r="F18" s="29">
        <v>-3</v>
      </c>
      <c r="G18" s="6">
        <v>-15363</v>
      </c>
      <c r="H18" s="41">
        <v>-12814</v>
      </c>
      <c r="I18" s="41">
        <v>-10125</v>
      </c>
      <c r="J18" s="125">
        <v>-4905</v>
      </c>
      <c r="K18" s="41">
        <v>-27920</v>
      </c>
      <c r="L18" s="41">
        <v>-23164</v>
      </c>
      <c r="M18" s="41">
        <v>-19812</v>
      </c>
      <c r="N18" s="41">
        <v>-9014</v>
      </c>
      <c r="O18" s="89">
        <v>-22678</v>
      </c>
      <c r="P18" s="89">
        <v>-17668</v>
      </c>
      <c r="Q18" s="89">
        <v>-10732</v>
      </c>
      <c r="R18" s="89">
        <v>-3959</v>
      </c>
      <c r="S18" s="89">
        <v>-10061</v>
      </c>
      <c r="T18" s="89">
        <v>-6110</v>
      </c>
      <c r="U18" s="89">
        <v>-4651</v>
      </c>
      <c r="V18" s="89">
        <v>-2217</v>
      </c>
      <c r="W18" s="89">
        <v>-4654</v>
      </c>
      <c r="X18" s="89">
        <v>-3512</v>
      </c>
      <c r="Y18" s="89">
        <v>-2623</v>
      </c>
      <c r="Z18" s="89">
        <v>-1178</v>
      </c>
      <c r="AA18" s="6">
        <v>-2623</v>
      </c>
      <c r="AB18" s="6">
        <v>-1178</v>
      </c>
    </row>
    <row r="19" spans="3:28" ht="14.25" customHeight="1" thickBot="1" x14ac:dyDescent="0.3">
      <c r="C19" s="177" t="s">
        <v>152</v>
      </c>
      <c r="D19" s="177"/>
      <c r="E19" s="177"/>
      <c r="F19" s="37">
        <v>-12145</v>
      </c>
      <c r="G19" s="22">
        <v>92513</v>
      </c>
      <c r="H19" s="38">
        <v>63143</v>
      </c>
      <c r="I19" s="38">
        <v>7771</v>
      </c>
      <c r="J19" s="127">
        <v>-9998</v>
      </c>
      <c r="K19" s="38">
        <v>128772</v>
      </c>
      <c r="L19" s="38">
        <v>56132</v>
      </c>
      <c r="M19" s="38">
        <v>33743</v>
      </c>
      <c r="N19" s="38">
        <v>37176</v>
      </c>
      <c r="O19" s="87">
        <v>67148</v>
      </c>
      <c r="P19" s="87">
        <v>9922</v>
      </c>
      <c r="Q19" s="87">
        <v>9702</v>
      </c>
      <c r="R19" s="87">
        <v>14549</v>
      </c>
      <c r="S19" s="87">
        <v>38832</v>
      </c>
      <c r="T19" s="87">
        <v>32116</v>
      </c>
      <c r="U19" s="87">
        <v>8820</v>
      </c>
      <c r="V19" s="87">
        <v>7073</v>
      </c>
      <c r="W19" s="87">
        <v>54093</v>
      </c>
      <c r="X19" s="87">
        <v>38748</v>
      </c>
      <c r="Y19" s="87">
        <v>7154</v>
      </c>
      <c r="Z19" s="87">
        <v>3139</v>
      </c>
      <c r="AA19" s="22">
        <v>7154</v>
      </c>
      <c r="AB19" s="22">
        <v>3139</v>
      </c>
    </row>
    <row r="20" spans="3:28" ht="14.25" customHeight="1" thickBot="1" x14ac:dyDescent="0.3">
      <c r="C20" s="178" t="s">
        <v>153</v>
      </c>
      <c r="D20" s="178"/>
      <c r="E20" s="179"/>
      <c r="F20" s="23"/>
      <c r="G20" s="23"/>
      <c r="H20" s="23"/>
      <c r="I20" s="23"/>
      <c r="J20" s="135"/>
      <c r="K20" s="23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23"/>
      <c r="AB20" s="23"/>
    </row>
    <row r="21" spans="3:28" ht="12.75" customHeight="1" thickBot="1" x14ac:dyDescent="0.3">
      <c r="C21" s="91"/>
      <c r="D21" s="91"/>
      <c r="E21" s="92"/>
      <c r="F21" s="1"/>
      <c r="G21" s="1"/>
      <c r="H21" s="1"/>
      <c r="I21" s="1"/>
      <c r="J21" s="136"/>
      <c r="K21" s="1"/>
      <c r="S21" s="82"/>
      <c r="T21" s="82"/>
      <c r="U21" s="82"/>
      <c r="V21" s="82"/>
      <c r="W21" s="82"/>
      <c r="X21" s="82"/>
      <c r="Y21" s="82"/>
      <c r="Z21" s="82"/>
    </row>
    <row r="22" spans="3:28" ht="13.5" customHeight="1" thickBot="1" x14ac:dyDescent="0.25">
      <c r="C22" s="88"/>
      <c r="D22" s="173" t="s">
        <v>122</v>
      </c>
      <c r="E22" s="173"/>
      <c r="F22" s="28">
        <v>2284</v>
      </c>
      <c r="G22" s="6">
        <v>1238</v>
      </c>
      <c r="H22" s="41">
        <v>1376</v>
      </c>
      <c r="I22" s="41">
        <v>752</v>
      </c>
      <c r="J22" s="125">
        <v>169</v>
      </c>
      <c r="K22" s="41">
        <v>2616</v>
      </c>
      <c r="L22" s="41">
        <v>12</v>
      </c>
      <c r="M22" s="41">
        <v>11</v>
      </c>
      <c r="N22" s="41">
        <v>6</v>
      </c>
      <c r="O22" s="89">
        <v>6219</v>
      </c>
      <c r="P22" s="89">
        <v>6218</v>
      </c>
      <c r="Q22" s="89">
        <v>0</v>
      </c>
      <c r="R22" s="89">
        <v>0</v>
      </c>
      <c r="S22" s="89">
        <v>20</v>
      </c>
      <c r="T22" s="89">
        <v>22</v>
      </c>
      <c r="U22" s="89">
        <v>22</v>
      </c>
      <c r="V22" s="89">
        <v>14</v>
      </c>
      <c r="W22" s="89">
        <v>6856</v>
      </c>
      <c r="X22" s="89">
        <v>295</v>
      </c>
      <c r="Y22" s="89">
        <v>298</v>
      </c>
      <c r="Z22" s="89">
        <v>1</v>
      </c>
      <c r="AA22" s="6">
        <v>298</v>
      </c>
      <c r="AB22" s="6">
        <v>1</v>
      </c>
    </row>
    <row r="23" spans="3:28" ht="13.5" customHeight="1" thickBot="1" x14ac:dyDescent="0.25">
      <c r="C23" s="88"/>
      <c r="D23" s="173" t="s">
        <v>123</v>
      </c>
      <c r="E23" s="173"/>
      <c r="F23" s="28">
        <v>0</v>
      </c>
      <c r="G23" s="6"/>
      <c r="H23" s="41">
        <v>0</v>
      </c>
      <c r="I23" s="41">
        <v>0</v>
      </c>
      <c r="J23" s="125">
        <v>0</v>
      </c>
      <c r="K23" s="41">
        <v>0</v>
      </c>
      <c r="L23" s="41">
        <v>0</v>
      </c>
      <c r="M23" s="41">
        <v>0</v>
      </c>
      <c r="N23" s="41">
        <v>0</v>
      </c>
      <c r="O23" s="89">
        <v>0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6">
        <v>0</v>
      </c>
      <c r="AB23" s="6">
        <v>0</v>
      </c>
    </row>
    <row r="24" spans="3:28" ht="13.5" customHeight="1" thickBot="1" x14ac:dyDescent="0.25">
      <c r="C24" s="88"/>
      <c r="D24" s="173" t="s">
        <v>124</v>
      </c>
      <c r="E24" s="173"/>
      <c r="F24" s="28">
        <v>0</v>
      </c>
      <c r="G24" s="6"/>
      <c r="H24" s="41">
        <v>0</v>
      </c>
      <c r="I24" s="41">
        <v>0</v>
      </c>
      <c r="J24" s="125">
        <v>0</v>
      </c>
      <c r="K24" s="41">
        <v>0</v>
      </c>
      <c r="L24" s="41">
        <v>0</v>
      </c>
      <c r="M24" s="41">
        <v>0</v>
      </c>
      <c r="N24" s="41">
        <v>0</v>
      </c>
      <c r="O24" s="89">
        <v>0</v>
      </c>
      <c r="P24" s="89">
        <v>95</v>
      </c>
      <c r="Q24" s="89">
        <v>69</v>
      </c>
      <c r="R24" s="89">
        <v>32</v>
      </c>
      <c r="S24" s="89">
        <v>35000</v>
      </c>
      <c r="T24" s="89">
        <v>114</v>
      </c>
      <c r="U24" s="89">
        <v>72</v>
      </c>
      <c r="V24" s="89">
        <v>0</v>
      </c>
      <c r="W24" s="89">
        <v>201</v>
      </c>
      <c r="X24" s="89">
        <v>0</v>
      </c>
      <c r="Y24" s="89">
        <v>0</v>
      </c>
      <c r="Z24" s="89">
        <v>20</v>
      </c>
      <c r="AA24" s="6">
        <v>0</v>
      </c>
      <c r="AB24" s="6">
        <v>20</v>
      </c>
    </row>
    <row r="25" spans="3:28" ht="13.5" customHeight="1" thickBot="1" x14ac:dyDescent="0.25">
      <c r="C25" s="88"/>
      <c r="D25" s="173" t="s">
        <v>125</v>
      </c>
      <c r="E25" s="173"/>
      <c r="F25" s="28">
        <v>445</v>
      </c>
      <c r="G25" s="6">
        <v>1740</v>
      </c>
      <c r="H25" s="41">
        <v>1026</v>
      </c>
      <c r="I25" s="41">
        <v>639</v>
      </c>
      <c r="J25" s="125">
        <v>387</v>
      </c>
      <c r="K25" s="41">
        <v>1218</v>
      </c>
      <c r="L25" s="41"/>
      <c r="M25" s="41"/>
      <c r="N25" s="41"/>
      <c r="O25" s="89">
        <v>124</v>
      </c>
      <c r="P25" s="89">
        <v>0</v>
      </c>
      <c r="Q25" s="89">
        <v>0</v>
      </c>
      <c r="R25" s="89">
        <v>0</v>
      </c>
      <c r="S25" s="89">
        <v>131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6">
        <v>0</v>
      </c>
      <c r="AB25" s="6">
        <v>0</v>
      </c>
    </row>
    <row r="26" spans="3:28" ht="13.5" customHeight="1" thickBot="1" x14ac:dyDescent="0.25">
      <c r="C26" s="88"/>
      <c r="D26" s="180" t="s">
        <v>126</v>
      </c>
      <c r="E26" s="180"/>
      <c r="F26" s="28">
        <v>-3881</v>
      </c>
      <c r="G26" s="6">
        <v>-9736</v>
      </c>
      <c r="H26" s="41">
        <v>-9311</v>
      </c>
      <c r="I26" s="41">
        <v>-5804</v>
      </c>
      <c r="J26" s="125">
        <v>-2302</v>
      </c>
      <c r="K26" s="41">
        <v>-6540</v>
      </c>
      <c r="L26" s="41">
        <v>-4380</v>
      </c>
      <c r="M26" s="41">
        <v>-2468</v>
      </c>
      <c r="N26" s="41">
        <v>-1192</v>
      </c>
      <c r="O26" s="89">
        <v>-5725</v>
      </c>
      <c r="P26" s="89">
        <v>0</v>
      </c>
      <c r="Q26" s="89">
        <v>0</v>
      </c>
      <c r="R26" s="89">
        <v>0</v>
      </c>
      <c r="S26" s="89">
        <v>-57</v>
      </c>
      <c r="T26" s="89">
        <v>-49</v>
      </c>
      <c r="U26" s="89">
        <v>-48</v>
      </c>
      <c r="V26" s="89">
        <v>-22</v>
      </c>
      <c r="W26" s="89">
        <v>-71</v>
      </c>
      <c r="X26" s="89">
        <v>0</v>
      </c>
      <c r="Y26" s="89">
        <v>0</v>
      </c>
      <c r="Z26" s="89">
        <v>0</v>
      </c>
      <c r="AA26" s="6">
        <v>-2281</v>
      </c>
      <c r="AB26" s="6">
        <v>-2760</v>
      </c>
    </row>
    <row r="27" spans="3:28" ht="13.5" customHeight="1" thickBot="1" x14ac:dyDescent="0.25">
      <c r="C27" s="88"/>
      <c r="D27" s="180" t="s">
        <v>127</v>
      </c>
      <c r="E27" s="180"/>
      <c r="F27" s="28">
        <v>-10771</v>
      </c>
      <c r="G27" s="6">
        <v>-45049</v>
      </c>
      <c r="H27" s="41">
        <v>-30131</v>
      </c>
      <c r="I27" s="41">
        <v>-23005</v>
      </c>
      <c r="J27" s="125">
        <v>-2711</v>
      </c>
      <c r="K27" s="41">
        <v>-27871</v>
      </c>
      <c r="L27" s="41">
        <v>-2483</v>
      </c>
      <c r="M27" s="41">
        <v>-959</v>
      </c>
      <c r="N27" s="41">
        <v>-16</v>
      </c>
      <c r="O27" s="89">
        <v>-44</v>
      </c>
      <c r="P27" s="89">
        <v>-2061</v>
      </c>
      <c r="Q27" s="89">
        <v>-689</v>
      </c>
      <c r="R27" s="89">
        <v>-743</v>
      </c>
      <c r="S27" s="89">
        <v>-12202</v>
      </c>
      <c r="T27" s="89">
        <v>-6613</v>
      </c>
      <c r="U27" s="89">
        <v>-4431</v>
      </c>
      <c r="V27" s="89">
        <v>-2064</v>
      </c>
      <c r="W27" s="89">
        <v>-6054</v>
      </c>
      <c r="X27" s="89">
        <v>-4533</v>
      </c>
      <c r="Y27" s="89">
        <v>-2281</v>
      </c>
      <c r="Z27" s="89">
        <v>-2760</v>
      </c>
      <c r="AA27" s="6">
        <v>0</v>
      </c>
      <c r="AB27" s="6">
        <v>0</v>
      </c>
    </row>
    <row r="28" spans="3:28" ht="13.5" customHeight="1" thickBot="1" x14ac:dyDescent="0.25">
      <c r="C28" s="88"/>
      <c r="D28" s="180" t="s">
        <v>128</v>
      </c>
      <c r="E28" s="180"/>
      <c r="F28" s="28">
        <v>0</v>
      </c>
      <c r="G28" s="6">
        <v>0</v>
      </c>
      <c r="H28" s="41">
        <v>0</v>
      </c>
      <c r="I28" s="41">
        <v>0</v>
      </c>
      <c r="J28" s="125">
        <v>0</v>
      </c>
      <c r="K28" s="41">
        <v>0</v>
      </c>
      <c r="L28" s="41">
        <v>0</v>
      </c>
      <c r="M28" s="41">
        <v>0</v>
      </c>
      <c r="N28" s="41"/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6">
        <v>0</v>
      </c>
      <c r="AB28" s="6">
        <v>0</v>
      </c>
    </row>
    <row r="29" spans="3:28" ht="13.5" customHeight="1" thickBot="1" x14ac:dyDescent="0.3">
      <c r="C29" s="88"/>
      <c r="D29" s="180" t="s">
        <v>160</v>
      </c>
      <c r="E29" s="180"/>
      <c r="F29" s="28">
        <v>0</v>
      </c>
      <c r="G29" s="6">
        <v>0</v>
      </c>
      <c r="H29" s="41">
        <v>0</v>
      </c>
      <c r="I29" s="41">
        <v>0</v>
      </c>
      <c r="J29" s="125">
        <v>0</v>
      </c>
      <c r="K29" s="41">
        <v>0</v>
      </c>
      <c r="L29" s="41">
        <v>324</v>
      </c>
      <c r="M29" s="41">
        <v>97</v>
      </c>
      <c r="N29" s="41">
        <v>35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-1</v>
      </c>
      <c r="Y29" s="89">
        <v>0</v>
      </c>
      <c r="Z29" s="89">
        <v>0</v>
      </c>
      <c r="AA29" s="22">
        <v>-1983</v>
      </c>
      <c r="AB29" s="22">
        <v>-2739</v>
      </c>
    </row>
    <row r="30" spans="3:28" ht="14.25" customHeight="1" thickBot="1" x14ac:dyDescent="0.3">
      <c r="C30" s="177" t="s">
        <v>161</v>
      </c>
      <c r="D30" s="177"/>
      <c r="E30" s="177"/>
      <c r="F30" s="29">
        <v>-11923</v>
      </c>
      <c r="G30" s="22">
        <v>-51807</v>
      </c>
      <c r="H30" s="38">
        <v>-37040</v>
      </c>
      <c r="I30" s="38">
        <v>-27418</v>
      </c>
      <c r="J30" s="127">
        <v>-4457</v>
      </c>
      <c r="K30" s="38">
        <v>-30577</v>
      </c>
      <c r="L30" s="38">
        <v>-6527</v>
      </c>
      <c r="M30" s="38">
        <v>-3319</v>
      </c>
      <c r="N30" s="38">
        <v>-1167</v>
      </c>
      <c r="O30" s="87">
        <v>574</v>
      </c>
      <c r="P30" s="87">
        <v>4252</v>
      </c>
      <c r="Q30" s="87">
        <v>-620</v>
      </c>
      <c r="R30" s="87">
        <v>-711</v>
      </c>
      <c r="S30" s="87">
        <v>22892</v>
      </c>
      <c r="T30" s="87">
        <v>-6526</v>
      </c>
      <c r="U30" s="87">
        <v>-4385</v>
      </c>
      <c r="V30" s="87">
        <v>-2072</v>
      </c>
      <c r="W30" s="87">
        <v>932</v>
      </c>
      <c r="X30" s="87">
        <v>-4239</v>
      </c>
      <c r="Y30" s="87">
        <v>-1983</v>
      </c>
      <c r="Z30" s="87">
        <v>-2739</v>
      </c>
    </row>
    <row r="31" spans="3:28" ht="12.75" customHeight="1" thickBot="1" x14ac:dyDescent="0.25">
      <c r="C31" s="88"/>
      <c r="D31" s="88"/>
      <c r="F31" s="1"/>
      <c r="G31" s="1"/>
      <c r="H31" s="1"/>
      <c r="I31" s="1"/>
      <c r="J31" s="136"/>
      <c r="K31" s="1"/>
      <c r="S31" s="82"/>
      <c r="T31" s="82"/>
      <c r="U31" s="82"/>
      <c r="V31" s="82"/>
      <c r="W31" s="82"/>
      <c r="X31" s="82"/>
      <c r="Y31" s="82"/>
      <c r="Z31" s="82"/>
    </row>
    <row r="32" spans="3:28" ht="14.25" customHeight="1" thickBot="1" x14ac:dyDescent="0.3">
      <c r="C32" s="178" t="s">
        <v>162</v>
      </c>
      <c r="D32" s="178"/>
      <c r="E32" s="183"/>
      <c r="F32" s="9"/>
      <c r="G32" s="9"/>
      <c r="H32" s="9"/>
      <c r="I32" s="9"/>
      <c r="J32" s="115"/>
      <c r="K32" s="121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"/>
      <c r="AB32" s="9"/>
    </row>
    <row r="33" spans="3:28" ht="3" customHeight="1" thickBot="1" x14ac:dyDescent="0.25">
      <c r="C33" s="84"/>
      <c r="D33" s="84"/>
      <c r="E33" s="84"/>
      <c r="F33" s="8"/>
      <c r="G33" s="8"/>
      <c r="H33" s="8"/>
      <c r="I33" s="8"/>
      <c r="J33" s="137"/>
      <c r="K33" s="8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8"/>
      <c r="AB33" s="8"/>
    </row>
    <row r="34" spans="3:28" ht="13.5" customHeight="1" thickBot="1" x14ac:dyDescent="0.25">
      <c r="C34" s="88"/>
      <c r="D34" s="88" t="s">
        <v>129</v>
      </c>
      <c r="E34" s="88"/>
      <c r="F34" s="28">
        <v>3020</v>
      </c>
      <c r="G34" s="41">
        <v>14177</v>
      </c>
      <c r="H34" s="41">
        <v>8095</v>
      </c>
      <c r="I34" s="41">
        <v>8095</v>
      </c>
      <c r="J34" s="125">
        <v>6903</v>
      </c>
      <c r="K34" s="41">
        <v>9900</v>
      </c>
      <c r="L34" s="41">
        <v>6551</v>
      </c>
      <c r="M34" s="41">
        <v>6551</v>
      </c>
      <c r="N34" s="41">
        <v>0</v>
      </c>
      <c r="O34" s="41">
        <v>0</v>
      </c>
      <c r="P34" s="41">
        <v>11111</v>
      </c>
      <c r="Q34" s="41">
        <v>2525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8266</v>
      </c>
      <c r="X34" s="41">
        <v>8472</v>
      </c>
      <c r="Y34" s="41">
        <v>7587</v>
      </c>
      <c r="Z34" s="41">
        <v>2040</v>
      </c>
      <c r="AA34" s="41">
        <v>7587</v>
      </c>
      <c r="AB34" s="41">
        <v>2040</v>
      </c>
    </row>
    <row r="35" spans="3:28" ht="13.5" customHeight="1" thickBot="1" x14ac:dyDescent="0.25">
      <c r="C35" s="88"/>
      <c r="D35" s="88" t="s">
        <v>130</v>
      </c>
      <c r="E35" s="88"/>
      <c r="F35" s="28">
        <v>0</v>
      </c>
      <c r="G35" s="41">
        <v>0</v>
      </c>
      <c r="H35" s="41">
        <v>-2851</v>
      </c>
      <c r="I35" s="41">
        <v>-2851</v>
      </c>
      <c r="J35" s="125">
        <v>-2851</v>
      </c>
      <c r="K35" s="41"/>
      <c r="L35" s="41">
        <v>0</v>
      </c>
      <c r="M35" s="41"/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</row>
    <row r="36" spans="3:28" ht="14.25" customHeight="1" thickBot="1" x14ac:dyDescent="0.3">
      <c r="C36" s="86"/>
      <c r="D36" s="95" t="s">
        <v>131</v>
      </c>
      <c r="E36" s="95"/>
      <c r="F36" s="28">
        <v>0</v>
      </c>
      <c r="G36" s="41">
        <v>0</v>
      </c>
      <c r="H36" s="41">
        <v>0</v>
      </c>
      <c r="I36" s="41">
        <v>0</v>
      </c>
      <c r="J36" s="125">
        <v>0</v>
      </c>
      <c r="K36" s="41">
        <v>-56608</v>
      </c>
      <c r="L36" s="41">
        <v>-26639</v>
      </c>
      <c r="M36" s="41"/>
      <c r="N36" s="41">
        <v>0</v>
      </c>
      <c r="O36" s="41">
        <v>-48837</v>
      </c>
      <c r="P36" s="41">
        <v>-21199</v>
      </c>
      <c r="Q36" s="41">
        <v>0</v>
      </c>
      <c r="R36" s="41">
        <v>0</v>
      </c>
      <c r="S36" s="41">
        <v>-26640</v>
      </c>
      <c r="T36" s="41">
        <v>0</v>
      </c>
      <c r="U36" s="41">
        <v>0</v>
      </c>
      <c r="V36" s="41">
        <v>0</v>
      </c>
      <c r="W36" s="41">
        <v>-17759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</row>
    <row r="37" spans="3:28" ht="13.5" customHeight="1" thickBot="1" x14ac:dyDescent="0.25">
      <c r="C37" s="88"/>
      <c r="D37" s="82" t="s">
        <v>132</v>
      </c>
      <c r="F37" s="28">
        <v>-108</v>
      </c>
      <c r="G37" s="41">
        <v>-440</v>
      </c>
      <c r="H37" s="41">
        <v>0</v>
      </c>
      <c r="I37" s="41">
        <v>0</v>
      </c>
      <c r="J37" s="125">
        <v>0</v>
      </c>
      <c r="K37" s="41">
        <v>0</v>
      </c>
      <c r="L37" s="41">
        <v>0</v>
      </c>
      <c r="M37" s="41"/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-499</v>
      </c>
      <c r="T37" s="41">
        <v>-1554</v>
      </c>
      <c r="U37" s="41">
        <v>-1639</v>
      </c>
      <c r="V37" s="41">
        <v>-688</v>
      </c>
      <c r="W37" s="41">
        <v>-7426</v>
      </c>
      <c r="X37" s="41">
        <v>-7426</v>
      </c>
      <c r="Y37" s="41">
        <v>0</v>
      </c>
      <c r="Z37" s="41">
        <v>-578</v>
      </c>
      <c r="AA37" s="41">
        <v>0</v>
      </c>
      <c r="AB37" s="41">
        <v>-578</v>
      </c>
    </row>
    <row r="38" spans="3:28" ht="13.5" customHeight="1" thickBot="1" x14ac:dyDescent="0.25">
      <c r="C38" s="88"/>
      <c r="D38" s="96" t="s">
        <v>133</v>
      </c>
      <c r="E38" s="96"/>
      <c r="F38" s="28">
        <v>-5456</v>
      </c>
      <c r="G38" s="41">
        <v>-20602</v>
      </c>
      <c r="H38" s="41">
        <v>-14392</v>
      </c>
      <c r="I38" s="41">
        <v>-7656</v>
      </c>
      <c r="J38" s="125">
        <v>-3203</v>
      </c>
      <c r="K38" s="125">
        <v>-14947</v>
      </c>
      <c r="L38" s="41">
        <v>-10884</v>
      </c>
      <c r="M38" s="41">
        <v>-8388</v>
      </c>
      <c r="N38" s="41">
        <v>-5523</v>
      </c>
      <c r="O38" s="41">
        <v>-13942</v>
      </c>
      <c r="P38" s="41">
        <v>-9858</v>
      </c>
      <c r="Q38" s="41">
        <v>-6392</v>
      </c>
      <c r="R38" s="41">
        <v>-3201</v>
      </c>
      <c r="S38" s="41">
        <v>-33584</v>
      </c>
      <c r="T38" s="41">
        <v>-11817</v>
      </c>
      <c r="U38" s="41">
        <v>-8336</v>
      </c>
      <c r="V38" s="41">
        <v>-4133</v>
      </c>
      <c r="W38" s="41">
        <v>-15050</v>
      </c>
      <c r="X38" s="41">
        <v>-11815</v>
      </c>
      <c r="Y38" s="41">
        <v>-8367</v>
      </c>
      <c r="Z38" s="41">
        <v>-1969</v>
      </c>
      <c r="AA38" s="41">
        <v>-8367</v>
      </c>
      <c r="AB38" s="41">
        <v>-1969</v>
      </c>
    </row>
    <row r="39" spans="3:28" ht="13.5" customHeight="1" thickBot="1" x14ac:dyDescent="0.25">
      <c r="C39" s="88"/>
      <c r="D39" s="88" t="s">
        <v>134</v>
      </c>
      <c r="E39" s="88"/>
      <c r="F39" s="28">
        <v>-2477</v>
      </c>
      <c r="G39" s="41">
        <v>-9512</v>
      </c>
      <c r="H39" s="41">
        <v>-7043</v>
      </c>
      <c r="I39" s="41">
        <v>-4603</v>
      </c>
      <c r="J39" s="125">
        <v>-2232</v>
      </c>
      <c r="K39" s="125">
        <v>-7041</v>
      </c>
      <c r="L39" s="41">
        <v>-5166</v>
      </c>
      <c r="M39" s="41">
        <v>-3202</v>
      </c>
      <c r="N39" s="41">
        <v>-1562</v>
      </c>
      <c r="O39" s="41">
        <v>-6345</v>
      </c>
      <c r="P39" s="41">
        <v>-4771</v>
      </c>
      <c r="Q39" s="41">
        <v>-3125</v>
      </c>
      <c r="R39" s="41">
        <v>-1619</v>
      </c>
      <c r="S39" s="41">
        <v>-7324</v>
      </c>
      <c r="T39" s="41">
        <v>-5386</v>
      </c>
      <c r="U39" s="41">
        <v>-3623</v>
      </c>
      <c r="V39" s="41">
        <v>-1849</v>
      </c>
      <c r="W39" s="41">
        <v>-7800</v>
      </c>
      <c r="X39" s="41">
        <v>-5902</v>
      </c>
      <c r="Y39" s="41">
        <v>-3828</v>
      </c>
      <c r="Z39" s="41">
        <v>-409</v>
      </c>
      <c r="AA39" s="41">
        <v>-3828</v>
      </c>
      <c r="AB39" s="41">
        <v>-409</v>
      </c>
    </row>
    <row r="40" spans="3:28" ht="13.5" customHeight="1" thickBot="1" x14ac:dyDescent="0.25">
      <c r="C40" s="88"/>
      <c r="D40" s="88" t="s">
        <v>170</v>
      </c>
      <c r="E40" s="88"/>
      <c r="F40" s="28">
        <v>0</v>
      </c>
      <c r="G40" s="41">
        <v>-2851</v>
      </c>
      <c r="H40" s="41">
        <v>-16191</v>
      </c>
      <c r="I40" s="41">
        <v>0</v>
      </c>
      <c r="J40" s="125">
        <v>0</v>
      </c>
      <c r="K40" s="125">
        <v>-3974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</row>
    <row r="41" spans="3:28" ht="15" customHeight="1" thickBot="1" x14ac:dyDescent="0.3">
      <c r="C41" s="177" t="s">
        <v>135</v>
      </c>
      <c r="D41" s="177"/>
      <c r="E41" s="177"/>
      <c r="F41" s="37">
        <v>-5021</v>
      </c>
      <c r="G41" s="38">
        <v>-19228</v>
      </c>
      <c r="H41" s="38">
        <v>-16191</v>
      </c>
      <c r="I41" s="38">
        <v>-7015</v>
      </c>
      <c r="J41" s="127">
        <v>-1383</v>
      </c>
      <c r="K41" s="38">
        <v>-72670</v>
      </c>
      <c r="L41" s="38">
        <v>-36138</v>
      </c>
      <c r="M41" s="38">
        <v>-5039</v>
      </c>
      <c r="N41" s="38">
        <v>-7085</v>
      </c>
      <c r="O41" s="38">
        <v>-69124</v>
      </c>
      <c r="P41" s="38">
        <v>-24717</v>
      </c>
      <c r="Q41" s="38">
        <v>-6992</v>
      </c>
      <c r="R41" s="38">
        <v>-4820</v>
      </c>
      <c r="S41" s="38">
        <v>-68047</v>
      </c>
      <c r="T41" s="38">
        <v>-18757</v>
      </c>
      <c r="U41" s="38">
        <v>-13598</v>
      </c>
      <c r="V41" s="38">
        <v>-6670</v>
      </c>
      <c r="W41" s="38">
        <v>-39769</v>
      </c>
      <c r="X41" s="38">
        <v>-16671</v>
      </c>
      <c r="Y41" s="38">
        <v>-4608</v>
      </c>
      <c r="Z41" s="38">
        <v>-916</v>
      </c>
      <c r="AA41" s="38">
        <v>-4608</v>
      </c>
      <c r="AB41" s="38">
        <v>-916</v>
      </c>
    </row>
    <row r="42" spans="3:28" ht="7.2" customHeight="1" thickBot="1" x14ac:dyDescent="0.3">
      <c r="C42" s="88"/>
      <c r="D42" s="88"/>
      <c r="E42" s="88"/>
      <c r="F42" s="38"/>
      <c r="G42" s="38"/>
      <c r="H42" s="38"/>
      <c r="I42" s="38"/>
      <c r="J42" s="127"/>
      <c r="K42" s="38">
        <v>0</v>
      </c>
      <c r="L42" s="38">
        <v>0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</row>
    <row r="43" spans="3:28" ht="14.25" customHeight="1" thickBot="1" x14ac:dyDescent="0.3">
      <c r="D43" s="182" t="s">
        <v>136</v>
      </c>
      <c r="E43" s="182"/>
      <c r="F43" s="29">
        <v>0</v>
      </c>
      <c r="G43" s="38">
        <v>0</v>
      </c>
      <c r="H43" s="38">
        <v>0</v>
      </c>
      <c r="I43" s="38">
        <v>0</v>
      </c>
      <c r="J43" s="127">
        <v>0</v>
      </c>
      <c r="K43" s="38">
        <v>0</v>
      </c>
      <c r="L43" s="38">
        <v>0</v>
      </c>
      <c r="M43" s="38">
        <v>0</v>
      </c>
      <c r="N43" s="38">
        <v>0</v>
      </c>
      <c r="O43" s="38">
        <v>-1402</v>
      </c>
      <c r="P43" s="38"/>
      <c r="Q43" s="38">
        <v>0</v>
      </c>
      <c r="R43" s="38">
        <v>0</v>
      </c>
      <c r="S43" s="38">
        <v>-6323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41">
        <v>0</v>
      </c>
      <c r="AB43" s="41">
        <v>0</v>
      </c>
    </row>
    <row r="44" spans="3:28" ht="14.25" customHeight="1" thickBot="1" x14ac:dyDescent="0.25">
      <c r="D44" s="184" t="s">
        <v>137</v>
      </c>
      <c r="E44" s="184"/>
      <c r="F44" s="28">
        <v>0</v>
      </c>
      <c r="G44" s="41">
        <v>0</v>
      </c>
      <c r="H44" s="41">
        <v>0</v>
      </c>
      <c r="I44" s="41">
        <v>0</v>
      </c>
      <c r="J44" s="125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/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</row>
    <row r="45" spans="3:28" ht="14.25" customHeight="1" thickBot="1" x14ac:dyDescent="0.3">
      <c r="C45" s="185" t="s">
        <v>163</v>
      </c>
      <c r="D45" s="185"/>
      <c r="E45" s="185"/>
      <c r="F45" s="39">
        <v>-29089</v>
      </c>
      <c r="G45" s="39">
        <v>21478</v>
      </c>
      <c r="H45" s="39">
        <v>9912</v>
      </c>
      <c r="I45" s="39">
        <v>-26662</v>
      </c>
      <c r="J45" s="138">
        <v>-15838</v>
      </c>
      <c r="K45" s="39">
        <v>25525</v>
      </c>
      <c r="L45" s="39">
        <v>13467</v>
      </c>
      <c r="M45" s="39">
        <v>25385</v>
      </c>
      <c r="N45" s="39">
        <v>28924</v>
      </c>
      <c r="O45" s="39">
        <v>-1402</v>
      </c>
      <c r="P45" s="39">
        <v>-10543</v>
      </c>
      <c r="Q45" s="39">
        <v>2090</v>
      </c>
      <c r="R45" s="39">
        <v>9018</v>
      </c>
      <c r="S45" s="39">
        <v>-6323</v>
      </c>
      <c r="T45" s="39">
        <v>6833</v>
      </c>
      <c r="U45" s="39">
        <v>-9163</v>
      </c>
      <c r="V45" s="39">
        <v>-1669</v>
      </c>
      <c r="W45" s="39">
        <v>15256</v>
      </c>
      <c r="X45" s="39">
        <v>17838</v>
      </c>
      <c r="Y45" s="39">
        <v>563</v>
      </c>
      <c r="Z45" s="39">
        <v>-516</v>
      </c>
      <c r="AA45" s="39">
        <v>563</v>
      </c>
      <c r="AB45" s="39">
        <v>-516</v>
      </c>
    </row>
    <row r="46" spans="3:28" ht="14.25" customHeight="1" thickBot="1" x14ac:dyDescent="0.3">
      <c r="C46" s="186" t="s">
        <v>138</v>
      </c>
      <c r="D46" s="186"/>
      <c r="E46" s="187"/>
      <c r="F46" s="40">
        <v>56723</v>
      </c>
      <c r="G46" s="40">
        <v>35245</v>
      </c>
      <c r="H46" s="40">
        <v>35245</v>
      </c>
      <c r="I46" s="40">
        <v>35245</v>
      </c>
      <c r="J46" s="139">
        <v>35245</v>
      </c>
      <c r="K46" s="40">
        <v>9720</v>
      </c>
      <c r="L46" s="40">
        <v>9720</v>
      </c>
      <c r="M46" s="40">
        <v>9720</v>
      </c>
      <c r="N46" s="40">
        <v>9720</v>
      </c>
      <c r="O46" s="40">
        <v>11122</v>
      </c>
      <c r="P46" s="40">
        <v>11122</v>
      </c>
      <c r="Q46" s="40">
        <v>11122</v>
      </c>
      <c r="R46" s="40">
        <v>11122</v>
      </c>
      <c r="S46" s="40">
        <v>17445</v>
      </c>
      <c r="T46" s="40">
        <v>17445</v>
      </c>
      <c r="U46" s="40">
        <v>17445</v>
      </c>
      <c r="V46" s="40">
        <v>17445</v>
      </c>
      <c r="W46" s="40">
        <v>2189</v>
      </c>
      <c r="X46" s="40">
        <v>2189</v>
      </c>
      <c r="Y46" s="40">
        <v>2189</v>
      </c>
      <c r="Z46" s="40">
        <v>2189</v>
      </c>
      <c r="AA46" s="40">
        <v>2189</v>
      </c>
      <c r="AB46" s="40">
        <v>2189</v>
      </c>
    </row>
    <row r="47" spans="3:28" ht="14.25" customHeight="1" thickBot="1" x14ac:dyDescent="0.3">
      <c r="C47" s="186" t="s">
        <v>139</v>
      </c>
      <c r="D47" s="186"/>
      <c r="E47" s="186"/>
      <c r="F47" s="40">
        <v>27634</v>
      </c>
      <c r="G47" s="42">
        <v>56723</v>
      </c>
      <c r="H47" s="40">
        <v>45157</v>
      </c>
      <c r="I47" s="40">
        <v>8583</v>
      </c>
      <c r="J47" s="139">
        <v>19407</v>
      </c>
      <c r="K47" s="40">
        <v>35245</v>
      </c>
      <c r="L47" s="40">
        <v>23187</v>
      </c>
      <c r="M47" s="40">
        <v>35105</v>
      </c>
      <c r="N47" s="40">
        <v>38644</v>
      </c>
      <c r="O47" s="42">
        <v>9720</v>
      </c>
      <c r="P47" s="42">
        <v>579</v>
      </c>
      <c r="Q47" s="42">
        <v>13212</v>
      </c>
      <c r="R47" s="42">
        <v>20140</v>
      </c>
      <c r="S47" s="42">
        <v>11122</v>
      </c>
      <c r="T47" s="42">
        <v>24278</v>
      </c>
      <c r="U47" s="42">
        <v>8282</v>
      </c>
      <c r="V47" s="42">
        <v>15776</v>
      </c>
      <c r="W47" s="42">
        <v>17445</v>
      </c>
      <c r="X47" s="42">
        <v>20027</v>
      </c>
      <c r="Y47" s="42">
        <v>2752</v>
      </c>
      <c r="Z47" s="42">
        <v>1673</v>
      </c>
      <c r="AA47" s="42">
        <v>2752</v>
      </c>
      <c r="AB47" s="42">
        <v>1673</v>
      </c>
    </row>
    <row r="48" spans="3:28" ht="14.1" customHeight="1" x14ac:dyDescent="0.2">
      <c r="C48" s="84"/>
      <c r="D48" s="188" t="s">
        <v>140</v>
      </c>
      <c r="E48" s="188"/>
      <c r="F48" s="5"/>
      <c r="G48" s="8"/>
      <c r="H48" s="5"/>
      <c r="I48" s="5"/>
      <c r="J48" s="134"/>
      <c r="K48" s="84"/>
      <c r="L48" s="5"/>
      <c r="M48" s="5"/>
      <c r="N48" s="85"/>
      <c r="O48" s="94"/>
      <c r="P48" s="94"/>
      <c r="Q48" s="94"/>
      <c r="R48" s="94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ht="14.25" customHeight="1" x14ac:dyDescent="0.2"/>
    <row r="50" ht="14.25" customHeight="1" x14ac:dyDescent="0.2"/>
    <row r="51" ht="14.25" customHeight="1" x14ac:dyDescent="0.2"/>
    <row r="52" ht="1.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</sheetData>
  <mergeCells count="35">
    <mergeCell ref="D44:E44"/>
    <mergeCell ref="C45:E45"/>
    <mergeCell ref="C46:E46"/>
    <mergeCell ref="C47:E47"/>
    <mergeCell ref="D48:E48"/>
    <mergeCell ref="D43:E43"/>
    <mergeCell ref="D22:E22"/>
    <mergeCell ref="D23:E23"/>
    <mergeCell ref="D24:E24"/>
    <mergeCell ref="D25:E25"/>
    <mergeCell ref="D26:E26"/>
    <mergeCell ref="D27:E27"/>
    <mergeCell ref="D28:E28"/>
    <mergeCell ref="D29:E29"/>
    <mergeCell ref="C30:E30"/>
    <mergeCell ref="C32:E32"/>
    <mergeCell ref="C41:E41"/>
    <mergeCell ref="C20:E20"/>
    <mergeCell ref="D9:E9"/>
    <mergeCell ref="D10:E10"/>
    <mergeCell ref="D11:E11"/>
    <mergeCell ref="D12:E12"/>
    <mergeCell ref="D13:E13"/>
    <mergeCell ref="D14:E14"/>
    <mergeCell ref="D15:E15"/>
    <mergeCell ref="D16:E16"/>
    <mergeCell ref="C17:E17"/>
    <mergeCell ref="D18:E18"/>
    <mergeCell ref="C19:E19"/>
    <mergeCell ref="D8:E8"/>
    <mergeCell ref="C1:E1"/>
    <mergeCell ref="C2:E2"/>
    <mergeCell ref="C4:E4"/>
    <mergeCell ref="C5:E5"/>
    <mergeCell ref="D6:E6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50BF-CE9C-493F-95FF-CF0F2A69229D}">
  <dimension ref="A1:V25"/>
  <sheetViews>
    <sheetView showGridLines="0" zoomScale="91" zoomScaleNormal="91" workbookViewId="0">
      <selection activeCell="F25" sqref="F25"/>
    </sheetView>
  </sheetViews>
  <sheetFormatPr defaultColWidth="8.77734375" defaultRowHeight="11.4" x14ac:dyDescent="0.2"/>
  <cols>
    <col min="1" max="1" width="55.44140625" style="44" bestFit="1" customWidth="1"/>
    <col min="2" max="2" width="17" style="44" customWidth="1"/>
    <col min="3" max="3" width="18.33203125" style="44" customWidth="1"/>
    <col min="4" max="4" width="18.44140625" style="44" customWidth="1"/>
    <col min="5" max="5" width="17.5546875" style="44" customWidth="1"/>
    <col min="6" max="6" width="16.109375" style="44" customWidth="1"/>
    <col min="7" max="7" width="18.33203125" style="44" customWidth="1"/>
    <col min="8" max="8" width="16.109375" style="44" customWidth="1"/>
    <col min="9" max="9" width="16.33203125" style="44" customWidth="1"/>
    <col min="10" max="11" width="15" style="44" customWidth="1"/>
    <col min="12" max="22" width="12.77734375" style="44" customWidth="1"/>
    <col min="23" max="16384" width="8.77734375" style="44"/>
  </cols>
  <sheetData>
    <row r="1" spans="1:22" ht="28.05" customHeight="1" thickBot="1" x14ac:dyDescent="0.3">
      <c r="A1" s="71" t="s">
        <v>144</v>
      </c>
      <c r="B1" s="189" t="s">
        <v>175</v>
      </c>
      <c r="C1" s="189" t="s">
        <v>176</v>
      </c>
      <c r="D1" s="104" t="s">
        <v>174</v>
      </c>
      <c r="E1" s="104" t="s">
        <v>172</v>
      </c>
      <c r="F1" s="104" t="s">
        <v>172</v>
      </c>
      <c r="G1" s="104" t="s">
        <v>169</v>
      </c>
      <c r="H1" s="53" t="s">
        <v>167</v>
      </c>
      <c r="I1" s="21" t="s">
        <v>165</v>
      </c>
      <c r="J1" s="53" t="s">
        <v>158</v>
      </c>
      <c r="K1" s="53" t="s">
        <v>20</v>
      </c>
      <c r="L1" s="53" t="s">
        <v>6</v>
      </c>
      <c r="M1" s="43" t="s">
        <v>7</v>
      </c>
      <c r="N1" s="43" t="s">
        <v>8</v>
      </c>
      <c r="O1" s="43" t="s">
        <v>9</v>
      </c>
      <c r="P1" s="58" t="s">
        <v>17</v>
      </c>
      <c r="Q1" s="58" t="s">
        <v>11</v>
      </c>
      <c r="R1" s="58" t="s">
        <v>12</v>
      </c>
      <c r="S1" s="58" t="s">
        <v>21</v>
      </c>
      <c r="T1" s="58" t="s">
        <v>18</v>
      </c>
      <c r="U1" s="58" t="s">
        <v>15</v>
      </c>
      <c r="V1" s="58" t="s">
        <v>16</v>
      </c>
    </row>
    <row r="2" spans="1:22" ht="12" thickTop="1" x14ac:dyDescent="0.2">
      <c r="A2" s="45" t="s">
        <v>22</v>
      </c>
      <c r="B2" s="45">
        <v>-7.4114839188061915E-2</v>
      </c>
      <c r="C2" s="45">
        <v>4.6870821075153786E-2</v>
      </c>
      <c r="D2" s="45">
        <v>5.0757443446630572E-2</v>
      </c>
      <c r="E2" s="45">
        <v>5.2914312380011541E-2</v>
      </c>
      <c r="F2" s="105">
        <v>5.5485255426730572E-2</v>
      </c>
      <c r="G2" s="105">
        <v>8.9205647294847035E-2</v>
      </c>
      <c r="H2" s="45">
        <v>9.3889420573374807E-2</v>
      </c>
      <c r="I2" s="45">
        <v>0.10447768922858637</v>
      </c>
      <c r="J2" s="45">
        <v>0.10103153637696324</v>
      </c>
      <c r="K2" s="45">
        <v>9.251209916407159E-2</v>
      </c>
      <c r="L2" s="45">
        <f>'Profit and Loss Account'!Q14/'Profit and Loss Account'!Q2</f>
        <v>9.7536625547305494E-2</v>
      </c>
      <c r="M2" s="45">
        <f>'Profit and Loss Account'!R14/'Profit and Loss Account'!R2</f>
        <v>9.2435747178719288E-2</v>
      </c>
      <c r="N2" s="45">
        <f>'Profit and Loss Account'!S14/'Profit and Loss Account'!S2</f>
        <v>6.9602075998454666E-2</v>
      </c>
      <c r="O2" s="45">
        <f>'Profit and Loss Account'!T14/'Profit and Loss Account'!T2</f>
        <v>5.4778723332325384E-2</v>
      </c>
      <c r="P2" s="45">
        <f>'Profit and Loss Account'!U14/'Profit and Loss Account'!U2</f>
        <v>4.485313818302171E-2</v>
      </c>
      <c r="Q2" s="45">
        <f>'Profit and Loss Account'!V14/'Profit and Loss Account'!V2</f>
        <v>3.8883049072684445E-2</v>
      </c>
      <c r="R2" s="45">
        <f>'Profit and Loss Account'!W14/'Profit and Loss Account'!W2</f>
        <v>3.0427484286422387E-2</v>
      </c>
      <c r="S2" s="45">
        <f>'Profit and Loss Account'!X14/'Profit and Loss Account'!X2</f>
        <v>3.6551371575275132E-2</v>
      </c>
      <c r="T2" s="45">
        <f>'Profit and Loss Account'!Y14/'Profit and Loss Account'!Y2</f>
        <v>3.8018249872170569E-2</v>
      </c>
      <c r="U2" s="45">
        <f>'Profit and Loss Account'!Z14/'Profit and Loss Account'!Z2</f>
        <v>3.5377064879099834E-2</v>
      </c>
      <c r="V2" s="45">
        <f>'Profit and Loss Account'!AA14/'Profit and Loss Account'!AA2</f>
        <v>3.4406498737641414E-2</v>
      </c>
    </row>
    <row r="3" spans="1:22" x14ac:dyDescent="0.2">
      <c r="A3" s="45" t="s">
        <v>23</v>
      </c>
      <c r="B3" s="45">
        <v>-4.531235517656873E-2</v>
      </c>
      <c r="C3" s="45">
        <v>6.8484737360174033E-2</v>
      </c>
      <c r="D3" s="45">
        <v>7.1435690687656414E-2</v>
      </c>
      <c r="E3" s="45">
        <v>7.2800160462174732E-2</v>
      </c>
      <c r="F3" s="105">
        <v>7.4379293800055882E-2</v>
      </c>
      <c r="G3" s="105">
        <v>0.10526968813309193</v>
      </c>
      <c r="H3" s="45">
        <v>0.10924943352145582</v>
      </c>
      <c r="I3" s="45">
        <v>0.11971488196030304</v>
      </c>
      <c r="J3" s="45">
        <v>0.1152666895951177</v>
      </c>
      <c r="K3" s="45">
        <v>0.10998693647872289</v>
      </c>
      <c r="L3" s="45">
        <f>('Profit and Loss Account'!Q14+'Profit and Loss Account'!Q3)/'Profit and Loss Account'!Q2</f>
        <v>0.11549434757817974</v>
      </c>
      <c r="M3" s="45">
        <f>('Profit and Loss Account'!R14+'Profit and Loss Account'!R3)/'Profit and Loss Account'!R2</f>
        <v>0.11117124235955018</v>
      </c>
      <c r="N3" s="45">
        <f>('Profit and Loss Account'!S14+'Profit and Loss Account'!S3)/'Profit and Loss Account'!S2</f>
        <v>8.9895544038429295E-2</v>
      </c>
      <c r="O3" s="45">
        <f>('Profit and Loss Account'!T14+'Profit and Loss Account'!T3)/'Profit and Loss Account'!T2</f>
        <v>7.5571949897921431E-2</v>
      </c>
      <c r="P3" s="45">
        <f>('Profit and Loss Account'!U14+'Profit and Loss Account'!U3)/'Profit and Loss Account'!U2</f>
        <v>6.6288764322376265E-2</v>
      </c>
      <c r="Q3" s="45">
        <f>('Profit and Loss Account'!V14+'Profit and Loss Account'!V3)/'Profit and Loss Account'!V2</f>
        <v>6.0722611430781975E-2</v>
      </c>
      <c r="R3" s="45">
        <f>('Profit and Loss Account'!W14+'Profit and Loss Account'!W3)/'Profit and Loss Account'!W2</f>
        <v>5.2087021355470491E-2</v>
      </c>
      <c r="S3" s="45">
        <f>('Profit and Loss Account'!X14+'Profit and Loss Account'!X3)/'Profit and Loss Account'!X2</f>
        <v>5.9554961321745772E-2</v>
      </c>
      <c r="T3" s="45">
        <f>('Profit and Loss Account'!Y14+'Profit and Loss Account'!Y3)/'Profit and Loss Account'!Y2</f>
        <v>6.1427642361824492E-2</v>
      </c>
      <c r="U3" s="45">
        <f>('Profit and Loss Account'!Z14+'Profit and Loss Account'!Z3)/'Profit and Loss Account'!Z2</f>
        <v>5.9284175245391431E-2</v>
      </c>
      <c r="V3" s="45">
        <f>('Profit and Loss Account'!AA14+'Profit and Loss Account'!AA3)/'Profit and Loss Account'!AA2</f>
        <v>5.7133771464914142E-2</v>
      </c>
    </row>
    <row r="4" spans="1:22" s="56" customFormat="1" ht="21" customHeight="1" x14ac:dyDescent="0.2">
      <c r="A4" s="57" t="s">
        <v>24</v>
      </c>
      <c r="B4" s="57">
        <v>-7.4983779775697465E-2</v>
      </c>
      <c r="C4" s="57">
        <v>4.6559254224763771E-2</v>
      </c>
      <c r="D4" s="57">
        <v>5.0171312886734154E-2</v>
      </c>
      <c r="E4" s="57">
        <v>5.2256635779517328E-2</v>
      </c>
      <c r="F4" s="106">
        <v>5.5213721179144061E-2</v>
      </c>
      <c r="G4" s="106">
        <v>8.9254883218952807E-2</v>
      </c>
      <c r="H4" s="57">
        <v>9.394923507804033E-2</v>
      </c>
      <c r="I4" s="57">
        <v>0.10455665853671167</v>
      </c>
      <c r="J4" s="57">
        <v>0.10111690826912148</v>
      </c>
      <c r="K4" s="57">
        <v>9.0807069974671834E-2</v>
      </c>
      <c r="L4" s="57">
        <f>('Profit and Loss Account'!Q2-SUM('Profit and Loss Account'!Q3:Q9,'Profit and Loss Account'!Q11))/'Profit and Loss Account'!Q2</f>
        <v>9.495079773524405E-2</v>
      </c>
      <c r="M4" s="57">
        <f>('Profit and Loss Account'!R2-SUM('Profit and Loss Account'!R3:R9,'Profit and Loss Account'!R11))/'Profit and Loss Account'!R2</f>
        <v>9.0114976111662623E-2</v>
      </c>
      <c r="N4" s="57">
        <f>('Profit and Loss Account'!S2-SUM('Profit and Loss Account'!S3:S9,'Profit and Loss Account'!S11))/'Profit and Loss Account'!S2</f>
        <v>6.9120980850955263E-2</v>
      </c>
      <c r="O4" s="57">
        <f>('Profit and Loss Account'!T2-SUM('Profit and Loss Account'!T3:T9,'Profit and Loss Account'!T11))/'Profit and Loss Account'!T2</f>
        <v>4.9047485786944088E-2</v>
      </c>
      <c r="P4" s="57">
        <f>('Profit and Loss Account'!U2-SUM('Profit and Loss Account'!U3:U9,'Profit and Loss Account'!U11))/'Profit and Loss Account'!U2</f>
        <v>4.5197242958985862E-2</v>
      </c>
      <c r="Q4" s="57">
        <f>('Profit and Loss Account'!V2-SUM('Profit and Loss Account'!V3:V9,'Profit and Loss Account'!V11))/'Profit and Loss Account'!V2</f>
        <v>3.9403569106629642E-2</v>
      </c>
      <c r="R4" s="57">
        <f>('Profit and Loss Account'!W2-SUM('Profit and Loss Account'!W3:W9,'Profit and Loss Account'!W11))/'Profit and Loss Account'!W2</f>
        <v>3.0427484286422387E-2</v>
      </c>
      <c r="S4" s="57">
        <f>('Profit and Loss Account'!X2-SUM('Profit and Loss Account'!X3:X9,'Profit and Loss Account'!X11))/'Profit and Loss Account'!X2</f>
        <v>3.6736757543242682E-2</v>
      </c>
      <c r="T4" s="57">
        <f>('Profit and Loss Account'!Y2-SUM('Profit and Loss Account'!Y3:Y9,'Profit and Loss Account'!Y11))/'Profit and Loss Account'!Y2</f>
        <v>3.7820519752157652E-2</v>
      </c>
      <c r="U4" s="57">
        <f>('Profit and Loss Account'!Z2-SUM('Profit and Loss Account'!Z3:Z9,'Profit and Loss Account'!Z11))/'Profit and Loss Account'!Z2</f>
        <v>3.5254967680153217E-2</v>
      </c>
      <c r="V4" s="57">
        <f>('Profit and Loss Account'!AA2-SUM('Profit and Loss Account'!AA3:AA9,'Profit and Loss Account'!AA11))/'Profit and Loss Account'!AA2</f>
        <v>3.419931774818355E-2</v>
      </c>
    </row>
    <row r="5" spans="1:22" ht="23.55" customHeight="1" x14ac:dyDescent="0.2">
      <c r="A5" s="75" t="s">
        <v>25</v>
      </c>
      <c r="B5" s="75">
        <v>-6.2326211882472886E-2</v>
      </c>
      <c r="C5" s="75">
        <v>3.7927749577454692E-2</v>
      </c>
      <c r="D5" s="75">
        <v>3.3956253263265887E-2</v>
      </c>
      <c r="E5" s="75">
        <v>4.4888474695142337E-2</v>
      </c>
      <c r="F5" s="105">
        <v>3.8818852385546998E-2</v>
      </c>
      <c r="G5" s="105">
        <v>6.7080335959686932E-2</v>
      </c>
      <c r="H5" s="75">
        <v>6.7162892488705619E-2</v>
      </c>
      <c r="I5" s="45">
        <v>7.8130421048815984E-2</v>
      </c>
      <c r="J5" s="45">
        <v>7.6193194152757146E-2</v>
      </c>
      <c r="K5" s="45">
        <v>6.9843047536152933E-2</v>
      </c>
      <c r="L5" s="45">
        <f>'Profit and Loss Account'!Q22/'Profit and Loss Account'!Q2</f>
        <v>7.3193234346694502E-2</v>
      </c>
      <c r="M5" s="45">
        <f>'Profit and Loss Account'!R22/'Profit and Loss Account'!R2</f>
        <v>7.1412682233650854E-2</v>
      </c>
      <c r="N5" s="45">
        <f>'Profit and Loss Account'!S22/'Profit and Loss Account'!S2</f>
        <v>4.9086283685771975E-2</v>
      </c>
      <c r="O5" s="45">
        <f>'Profit and Loss Account'!T22/'Profit and Loss Account'!T2</f>
        <v>3.4872932368955341E-2</v>
      </c>
      <c r="P5" s="45">
        <f>'Profit and Loss Account'!U22/'Profit and Loss Account'!U2</f>
        <v>2.6088920876915559E-2</v>
      </c>
      <c r="Q5" s="45">
        <f>'Profit and Loss Account'!V22/'Profit and Loss Account'!V2</f>
        <v>1.9070881866256731E-2</v>
      </c>
      <c r="R5" s="45">
        <f>'Profit and Loss Account'!W22/'Profit and Loss Account'!W2</f>
        <v>2.2450943231186399E-3</v>
      </c>
      <c r="S5" s="45">
        <f>'Profit and Loss Account'!X22/'Profit and Loss Account'!X2</f>
        <v>2.1982281595667588E-2</v>
      </c>
      <c r="T5" s="45">
        <f>'Profit and Loss Account'!Y22/'Profit and Loss Account'!Y2</f>
        <v>2.1938774722057876E-2</v>
      </c>
      <c r="U5" s="45">
        <f>'Profit and Loss Account'!Z22/'Profit and Loss Account'!Z2</f>
        <v>2.025616471151544E-2</v>
      </c>
      <c r="V5" s="45">
        <f>'Profit and Loss Account'!AA22/'Profit and Loss Account'!AA2</f>
        <v>1.8627016401025306E-2</v>
      </c>
    </row>
    <row r="6" spans="1:22" x14ac:dyDescent="0.2">
      <c r="A6" s="45" t="s">
        <v>26</v>
      </c>
      <c r="B6" s="45">
        <v>-0.11441636646416845</v>
      </c>
      <c r="C6" s="45">
        <v>9.4719813256177565E-2</v>
      </c>
      <c r="D6" s="45">
        <v>6.5967906040810931E-2</v>
      </c>
      <c r="E6" s="45">
        <v>9.4770319242713189E-2</v>
      </c>
      <c r="F6" s="105">
        <v>2.0209020977581368E-2</v>
      </c>
      <c r="G6" s="105">
        <v>0.14865604068830268</v>
      </c>
      <c r="H6" s="45">
        <v>0.15853873769494467</v>
      </c>
      <c r="I6" s="45">
        <v>0.17093348967493974</v>
      </c>
      <c r="J6" s="45">
        <v>4.6789433320151945E-2</v>
      </c>
      <c r="K6" s="45">
        <v>0.17109223712633331</v>
      </c>
      <c r="L6" s="45">
        <f>('Profit and Loss Account'!Q22*4/3)/Assets!M19</f>
        <v>0.16323940175662724</v>
      </c>
      <c r="M6" s="45">
        <f>('Profit and Loss Account'!R22*2)/Assets!N19</f>
        <v>0.14812111237171796</v>
      </c>
      <c r="N6" s="45">
        <f>('Profit and Loss Account'!S22*4)/Assets!O19</f>
        <v>0.10652703515044136</v>
      </c>
      <c r="O6" s="45">
        <f>('Profit and Loss Account'!T22)/Assets!P19</f>
        <v>7.9508837288970249E-2</v>
      </c>
      <c r="P6" s="45">
        <f>('Profit and Loss Account'!U22*4/3)/Assets!Q19</f>
        <v>5.2268491748517089E-2</v>
      </c>
      <c r="Q6" s="45">
        <f>('Profit and Loss Account'!V22*2)/Assets!R19</f>
        <v>4.044925478605841E-2</v>
      </c>
      <c r="R6" s="45">
        <f>('Profit and Loss Account'!W22*4)/Assets!S19</f>
        <v>4.3109826081044874E-3</v>
      </c>
      <c r="S6" s="45">
        <f>('Profit and Loss Account'!X22)/Assets!T19</f>
        <v>4.1763256872313081E-2</v>
      </c>
      <c r="T6" s="45">
        <f>('Profit and Loss Account'!Y22*4/3)/Assets!U19</f>
        <v>3.9296579603796844E-2</v>
      </c>
      <c r="U6" s="45">
        <f>('Profit and Loss Account'!Z22*2)/Assets!V19</f>
        <v>3.6024106901462724E-2</v>
      </c>
      <c r="V6" s="45">
        <f>('Profit and Loss Account'!AA22*4)/Assets!W19</f>
        <v>3.4459936758082954E-2</v>
      </c>
    </row>
    <row r="7" spans="1:22" ht="21.6" customHeight="1" x14ac:dyDescent="0.2">
      <c r="A7" s="45" t="s">
        <v>27</v>
      </c>
      <c r="B7" s="45">
        <v>-0.28549915582843249</v>
      </c>
      <c r="C7" s="45">
        <v>0.23259957705709094</v>
      </c>
      <c r="D7" s="45">
        <v>0.16714715566268099</v>
      </c>
      <c r="E7" s="45">
        <v>0.22633954371577181</v>
      </c>
      <c r="F7" s="105">
        <v>5.4290117539487072E-2</v>
      </c>
      <c r="G7" s="105">
        <v>0.39596217933813843</v>
      </c>
      <c r="H7" s="45">
        <v>0.38341725638775587</v>
      </c>
      <c r="I7" s="45">
        <v>0.48438346489239176</v>
      </c>
      <c r="J7" s="45">
        <v>0.1276052517627066</v>
      </c>
      <c r="K7" s="45">
        <v>0.43372753946392378</v>
      </c>
      <c r="L7" s="45">
        <f>('Profit and Loss Account'!Q22*4/3)/Liabilities!M2</f>
        <v>0.43745274551504837</v>
      </c>
      <c r="M7" s="45">
        <f>('Profit and Loss Account'!R22*2)/Liabilities!N2</f>
        <v>0.46508459916752259</v>
      </c>
      <c r="N7" s="45">
        <f>('Profit and Loss Account'!S22*4)/Liabilities!O2</f>
        <v>0.30414163768574137</v>
      </c>
      <c r="O7" s="45">
        <f>('Profit and Loss Account'!T22)/Liabilities!P2</f>
        <v>0.22761681183227397</v>
      </c>
      <c r="P7" s="45">
        <f>('Profit and Loss Account'!U22*4/3)/Liabilities!Q2</f>
        <v>0.15352303444491461</v>
      </c>
      <c r="Q7" s="45">
        <f>('Profit and Loss Account'!V22*2)/Liabilities!R2</f>
        <v>0.11619742208565488</v>
      </c>
      <c r="R7" s="45">
        <f>('Profit and Loss Account'!W22*4)/Liabilities!S2</f>
        <v>1.4073841976082302E-2</v>
      </c>
      <c r="S7" s="45">
        <f>('Profit and Loss Account'!X22)/Liabilities!T2</f>
        <v>0.12816649525394194</v>
      </c>
      <c r="T7" s="45">
        <f>('Profit and Loss Account'!Y22*4/3)/Liabilities!U2</f>
        <v>0.11472887003938201</v>
      </c>
      <c r="U7" s="45">
        <f>('Profit and Loss Account'!Z22*2)/Liabilities!V2</f>
        <v>0.10622190975971076</v>
      </c>
      <c r="V7" s="45">
        <f>('Profit and Loss Account'!AA22*4)/Liabilities!W2</f>
        <v>9.9628904236676627E-2</v>
      </c>
    </row>
    <row r="8" spans="1:22" x14ac:dyDescent="0.2">
      <c r="G8" s="107"/>
    </row>
    <row r="9" spans="1:22" ht="12.6" thickBot="1" x14ac:dyDescent="0.3">
      <c r="A9" s="71" t="s">
        <v>28</v>
      </c>
      <c r="B9" s="140">
        <v>45382</v>
      </c>
      <c r="C9" s="140">
        <v>45291</v>
      </c>
      <c r="D9" s="140">
        <v>45199</v>
      </c>
      <c r="E9" s="140">
        <v>45107</v>
      </c>
      <c r="F9" s="120">
        <v>45291</v>
      </c>
      <c r="G9" s="54">
        <v>44926</v>
      </c>
      <c r="H9" s="54">
        <v>44834</v>
      </c>
      <c r="I9" s="54">
        <v>44742</v>
      </c>
      <c r="J9" s="68">
        <v>44651</v>
      </c>
      <c r="K9" s="68">
        <v>44561</v>
      </c>
      <c r="L9" s="54">
        <v>44469</v>
      </c>
      <c r="M9" s="46">
        <v>44377</v>
      </c>
      <c r="N9" s="46" t="s">
        <v>4</v>
      </c>
      <c r="O9" s="46" t="s">
        <v>0</v>
      </c>
      <c r="P9" s="59" t="s">
        <v>1</v>
      </c>
      <c r="Q9" s="59">
        <v>44012</v>
      </c>
      <c r="R9" s="59">
        <v>43921</v>
      </c>
      <c r="S9" s="59" t="s">
        <v>2</v>
      </c>
      <c r="T9" s="59">
        <v>43738</v>
      </c>
      <c r="U9" s="59">
        <v>43646</v>
      </c>
      <c r="V9" s="59">
        <v>43555</v>
      </c>
    </row>
    <row r="10" spans="1:22" ht="16.8" customHeight="1" thickTop="1" x14ac:dyDescent="0.2">
      <c r="A10" s="76" t="s">
        <v>149</v>
      </c>
      <c r="B10" s="76">
        <v>1.5357892042181911</v>
      </c>
      <c r="C10" s="76">
        <v>1.5998268670811364</v>
      </c>
      <c r="D10" s="76">
        <v>1.6433094821044869</v>
      </c>
      <c r="E10" s="76">
        <v>1.6632728267394064</v>
      </c>
      <c r="F10" s="108">
        <v>1.5833731032891598</v>
      </c>
      <c r="G10" s="108">
        <v>1.5682035527091824</v>
      </c>
      <c r="H10" s="47">
        <v>1.8279802996270118</v>
      </c>
      <c r="I10" s="47">
        <v>1.5372933056955764</v>
      </c>
      <c r="J10" s="47">
        <v>1.5026473049759936</v>
      </c>
      <c r="K10" s="47">
        <v>1.5641547694974571</v>
      </c>
      <c r="L10" s="47">
        <f>Assets!M11/Liabilities!M17</f>
        <v>1.5011597681936335</v>
      </c>
      <c r="M10" s="47">
        <f>Assets!N11/Liabilities!N17</f>
        <v>1.3335243313192704</v>
      </c>
      <c r="N10" s="47">
        <f>Assets!O11/Liabilities!O17</f>
        <v>1.3972152013557029</v>
      </c>
      <c r="O10" s="47">
        <f>Assets!P11/Liabilities!P17</f>
        <v>1.369419999351903</v>
      </c>
      <c r="P10" s="47">
        <f>Assets!Q11/Liabilities!Q17</f>
        <v>1.3730863173023864</v>
      </c>
      <c r="Q10" s="47">
        <f>Assets!R11/Liabilities!R17</f>
        <v>1.3900810208729217</v>
      </c>
      <c r="R10" s="47">
        <f>Assets!S11/Liabilities!S17</f>
        <v>1.2970240926481234</v>
      </c>
      <c r="S10" s="47">
        <f>Assets!T11/Liabilities!T17</f>
        <v>1.32979831633084</v>
      </c>
      <c r="T10" s="47">
        <f>Assets!U11/Liabilities!U17</f>
        <v>1.3555119744621154</v>
      </c>
      <c r="U10" s="47">
        <f>Assets!V11/Liabilities!V17</f>
        <v>1.3397420728821581</v>
      </c>
      <c r="V10" s="47">
        <f>Assets!W11/Liabilities!W17</f>
        <v>1.3667114989283995</v>
      </c>
    </row>
    <row r="11" spans="1:22" ht="20.399999999999999" customHeight="1" x14ac:dyDescent="0.2">
      <c r="A11" s="77" t="s">
        <v>145</v>
      </c>
      <c r="B11" s="77">
        <v>0.99720896827823569</v>
      </c>
      <c r="C11" s="77">
        <v>1.018315820448161</v>
      </c>
      <c r="D11" s="77">
        <v>1.0675256891208611</v>
      </c>
      <c r="E11" s="77">
        <v>1.0174833410581183</v>
      </c>
      <c r="F11" s="108">
        <v>0.99360625531363478</v>
      </c>
      <c r="G11" s="108">
        <v>1.0041284999783413</v>
      </c>
      <c r="H11" s="47">
        <v>1.2441980752982875</v>
      </c>
      <c r="I11" s="47">
        <v>0.93781504687426387</v>
      </c>
      <c r="J11" s="47">
        <v>1.0105804102368332</v>
      </c>
      <c r="K11" s="47">
        <v>0.98310274902287853</v>
      </c>
      <c r="L11" s="47">
        <f>(Assets!M11-Assets!M12-Assets!M16)/Liabilities!M17</f>
        <v>0.88654153442854722</v>
      </c>
      <c r="M11" s="47">
        <f>(Assets!N11-Assets!N12-Assets!N16)/Liabilities!N17</f>
        <v>0.81632646491699634</v>
      </c>
      <c r="N11" s="47">
        <f>(Assets!O11-Assets!O12-Assets!O16)/Liabilities!O17</f>
        <v>0.91857123419274234</v>
      </c>
      <c r="O11" s="47">
        <f>(Assets!P11-Assets!P12-Assets!P16)/Liabilities!P17</f>
        <v>0.88533772804918132</v>
      </c>
      <c r="P11" s="47">
        <f>(Assets!Q11-Assets!Q12-Assets!Q16)/Liabilities!Q17</f>
        <v>0.86254421949122451</v>
      </c>
      <c r="Q11" s="47">
        <f>(Assets!R11-Assets!R12-Assets!R16)/Liabilities!R17</f>
        <v>0.82545037781625674</v>
      </c>
      <c r="R11" s="47">
        <f>(Assets!S11-Assets!S12-Assets!S16)/Liabilities!S17</f>
        <v>0.80224588977354983</v>
      </c>
      <c r="S11" s="47">
        <f>(Assets!T11-Assets!T12-Assets!T16)/Liabilities!T17</f>
        <v>0.87018666766773345</v>
      </c>
      <c r="T11" s="47">
        <f>(Assets!U11-Assets!U12-Assets!U16)/Liabilities!U17</f>
        <v>0.85505628164202108</v>
      </c>
      <c r="U11" s="47">
        <f>(Assets!V11-Assets!V12-Assets!V16)/Liabilities!V17</f>
        <v>0.82793520271336174</v>
      </c>
      <c r="V11" s="47">
        <f>(Assets!W11-Assets!W12-Assets!W16)/Liabilities!W17</f>
        <v>0.77715085509338233</v>
      </c>
    </row>
    <row r="12" spans="1:22" ht="16.8" customHeight="1" x14ac:dyDescent="0.2">
      <c r="A12" s="76" t="s">
        <v>29</v>
      </c>
      <c r="B12" s="76">
        <v>9.8251427514950682E-2</v>
      </c>
      <c r="C12" s="76">
        <v>0.19408337068579112</v>
      </c>
      <c r="D12" s="76">
        <v>0.1601164431648146</v>
      </c>
      <c r="E12" s="76">
        <v>3.2607456823517789E-2</v>
      </c>
      <c r="F12" s="108">
        <v>6.1336333726292103E-2</v>
      </c>
      <c r="G12" s="108">
        <v>0.11744066322569466</v>
      </c>
      <c r="H12" s="47">
        <v>9.5563294660704345E-2</v>
      </c>
      <c r="I12" s="47">
        <v>0.10336187402836011</v>
      </c>
      <c r="J12" s="47">
        <v>0.11348025900421396</v>
      </c>
      <c r="K12" s="47">
        <v>3.9738998184761815E-2</v>
      </c>
      <c r="L12" s="47">
        <f>Assets!M15/Liabilities!M17</f>
        <v>2.1317643940119142E-3</v>
      </c>
      <c r="M12" s="47">
        <f>Assets!N15/Liabilities!N17</f>
        <v>4.2530315565155533E-2</v>
      </c>
      <c r="N12" s="47">
        <f>Assets!O15/Liabilities!O17</f>
        <v>8.3040930850076897E-2</v>
      </c>
      <c r="O12" s="47">
        <f>Assets!P15/Liabilities!P17</f>
        <v>5.14866885476606E-2</v>
      </c>
      <c r="P12" s="47">
        <f>Assets!Q15/Liabilities!Q17</f>
        <v>0.10385110596850845</v>
      </c>
      <c r="Q12" s="47">
        <f>Assets!R15/Liabilities!R17</f>
        <v>4.1090928936805701E-2</v>
      </c>
      <c r="R12" s="47">
        <f>Assets!S15/Liabilities!S17</f>
        <v>6.5250749663943744E-2</v>
      </c>
      <c r="S12" s="47">
        <f>Assets!T15/Liabilities!T17</f>
        <v>8.1860670276763678E-2</v>
      </c>
      <c r="T12" s="47">
        <f>Assets!U15/Liabilities!U17</f>
        <v>9.5561885947960362E-2</v>
      </c>
      <c r="U12" s="47">
        <f>Assets!V15/Liabilities!V17</f>
        <v>1.3566808644896672E-2</v>
      </c>
      <c r="V12" s="47">
        <f>Assets!W15/Liabilities!W17</f>
        <v>9.1468748633162754E-3</v>
      </c>
    </row>
    <row r="13" spans="1:22" ht="17.399999999999999" customHeight="1" x14ac:dyDescent="0.2">
      <c r="A13" s="75" t="s">
        <v>30</v>
      </c>
      <c r="B13" s="75">
        <v>0.59924096401557947</v>
      </c>
      <c r="C13" s="75">
        <v>0.59277736247590496</v>
      </c>
      <c r="D13" s="75">
        <v>0.6053303702400985</v>
      </c>
      <c r="E13" s="75">
        <v>0.58129137451243607</v>
      </c>
      <c r="F13" s="105">
        <v>0.62775875438319595</v>
      </c>
      <c r="G13" s="105">
        <v>0.62457010177894934</v>
      </c>
      <c r="H13" s="45">
        <v>0.58651120925394151</v>
      </c>
      <c r="I13" s="45">
        <v>0.64711122062576298</v>
      </c>
      <c r="J13" s="45">
        <v>0.63332674263939315</v>
      </c>
      <c r="K13" s="45">
        <v>0.60553061182649603</v>
      </c>
      <c r="L13" s="45">
        <f>(Liabilities!M10+Liabilities!M17)/Assets!M19</f>
        <v>0.62684106242279414</v>
      </c>
      <c r="M13" s="45">
        <f>(Liabilities!N10+Liabilities!N17)/Assets!N19</f>
        <v>0.68151791601603862</v>
      </c>
      <c r="N13" s="45">
        <f>(Liabilities!O10+Liabilities!O17)/Assets!O19</f>
        <v>0.64974530958332011</v>
      </c>
      <c r="O13" s="45">
        <f>(Liabilities!P10+Liabilities!P17)/Assets!P19</f>
        <v>0.65068996156769543</v>
      </c>
      <c r="P13" s="45">
        <f>(Liabilities!Q10+Liabilities!Q17)/Assets!Q19</f>
        <v>0.65953974309131136</v>
      </c>
      <c r="Q13" s="45">
        <f>(Liabilities!R10+Liabilities!R17)/Assets!R19</f>
        <v>0.65189197780789609</v>
      </c>
      <c r="R13" s="45">
        <f>(Liabilities!S10+Liabilities!S17)/Assets!S19</f>
        <v>0.69368828956366302</v>
      </c>
      <c r="S13" s="45">
        <f>(Liabilities!T10+Liabilities!T17)/Assets!T19</f>
        <v>0.6741484052476765</v>
      </c>
      <c r="T13" s="45">
        <f>(Liabilities!U10+Liabilities!U17)/Assets!U19</f>
        <v>0.65748307648887472</v>
      </c>
      <c r="U13" s="45">
        <f>(Liabilities!V10+Liabilities!V17)/Assets!V19</f>
        <v>0.66085992067969368</v>
      </c>
      <c r="V13" s="45">
        <f>(Liabilities!W10+Liabilities!W17)/Assets!W19</f>
        <v>0.65411707554044207</v>
      </c>
    </row>
    <row r="14" spans="1:22" ht="13.8" customHeight="1" x14ac:dyDescent="0.2">
      <c r="A14" s="76" t="s">
        <v>31</v>
      </c>
      <c r="B14" s="76">
        <v>0.93969042602266639</v>
      </c>
      <c r="C14" s="76">
        <v>1.0274912857934</v>
      </c>
      <c r="D14" s="76">
        <v>1.03174730330778</v>
      </c>
      <c r="E14" s="76">
        <v>1.1335033416777796</v>
      </c>
      <c r="F14" s="108">
        <v>1.1914202002187559</v>
      </c>
      <c r="G14" s="108">
        <v>1.1906431669281166</v>
      </c>
      <c r="H14" s="47">
        <v>1.3438113650626555</v>
      </c>
      <c r="I14" s="47">
        <v>1.354063423752391</v>
      </c>
      <c r="J14" s="47">
        <v>1.5701585591133005</v>
      </c>
      <c r="K14" s="47">
        <v>1.3747458672988861</v>
      </c>
      <c r="L14" s="47">
        <f>Liabilities!M2/Assets!M2</f>
        <v>1.3207421432219331</v>
      </c>
      <c r="M14" s="47">
        <f>Liabilities!N2/Assets!N2</f>
        <v>1.1104441416403048</v>
      </c>
      <c r="N14" s="47">
        <f>Liabilities!O2/Assets!O2</f>
        <v>1.0616384167246051</v>
      </c>
      <c r="O14" s="47">
        <f>Liabilities!P2/Assets!P2</f>
        <v>0.95275553764665344</v>
      </c>
      <c r="P14" s="47">
        <f>Liabilities!Q2/Assets!Q2</f>
        <v>0.92890410885144925</v>
      </c>
      <c r="Q14" s="47">
        <f>Liabilities!R2/Assets!R2</f>
        <v>0.874177436406395</v>
      </c>
      <c r="R14" s="47">
        <f>Liabilities!S2/Assets!S2</f>
        <v>0.82127271752533104</v>
      </c>
      <c r="S14" s="47">
        <f>Liabilities!T2/Assets!T2</f>
        <v>0.82476794571172318</v>
      </c>
      <c r="T14" s="47">
        <f>Liabilities!U2/Assets!U2</f>
        <v>0.86279450278885716</v>
      </c>
      <c r="U14" s="47">
        <f>Liabilities!V2/Assets!V2</f>
        <v>0.83199983287722745</v>
      </c>
      <c r="V14" s="47">
        <f>Liabilities!W2/Assets!W2</f>
        <v>0.80688694350294232</v>
      </c>
    </row>
    <row r="16" spans="1:22" ht="29.1" customHeight="1" thickBot="1" x14ac:dyDescent="0.3">
      <c r="A16" s="71" t="s">
        <v>147</v>
      </c>
      <c r="B16" s="71" t="s">
        <v>175</v>
      </c>
      <c r="C16" s="71" t="s">
        <v>176</v>
      </c>
      <c r="D16" s="71" t="s">
        <v>174</v>
      </c>
      <c r="E16" s="104" t="s">
        <v>173</v>
      </c>
      <c r="F16" s="104" t="s">
        <v>172</v>
      </c>
      <c r="G16" s="104" t="s">
        <v>169</v>
      </c>
      <c r="H16" s="53" t="s">
        <v>167</v>
      </c>
      <c r="I16" s="21" t="s">
        <v>165</v>
      </c>
      <c r="J16" s="53" t="s">
        <v>158</v>
      </c>
      <c r="K16" s="53" t="s">
        <v>20</v>
      </c>
      <c r="L16" s="53" t="s">
        <v>6</v>
      </c>
      <c r="M16" s="43" t="s">
        <v>7</v>
      </c>
      <c r="N16" s="43" t="s">
        <v>8</v>
      </c>
      <c r="O16" s="43" t="s">
        <v>9</v>
      </c>
      <c r="P16" s="58" t="s">
        <v>17</v>
      </c>
      <c r="Q16" s="58" t="s">
        <v>11</v>
      </c>
      <c r="R16" s="58" t="s">
        <v>12</v>
      </c>
      <c r="S16" s="58" t="s">
        <v>21</v>
      </c>
      <c r="T16" s="58" t="s">
        <v>18</v>
      </c>
      <c r="U16" s="58" t="s">
        <v>15</v>
      </c>
      <c r="V16" s="58" t="s">
        <v>16</v>
      </c>
    </row>
    <row r="17" spans="1:22" s="50" customFormat="1" ht="12" thickTop="1" x14ac:dyDescent="0.2">
      <c r="A17" s="48" t="s">
        <v>146</v>
      </c>
      <c r="B17" s="109">
        <v>90</v>
      </c>
      <c r="C17" s="109">
        <v>360</v>
      </c>
      <c r="D17" s="109">
        <v>270</v>
      </c>
      <c r="E17" s="109">
        <v>180</v>
      </c>
      <c r="F17" s="109">
        <v>90</v>
      </c>
      <c r="G17" s="109">
        <v>360</v>
      </c>
      <c r="H17" s="49">
        <v>270</v>
      </c>
      <c r="I17" s="49">
        <v>180</v>
      </c>
      <c r="J17" s="49">
        <v>90</v>
      </c>
      <c r="K17" s="49">
        <v>360</v>
      </c>
      <c r="L17" s="49">
        <v>270</v>
      </c>
      <c r="M17" s="49">
        <v>180</v>
      </c>
      <c r="N17" s="49">
        <v>90</v>
      </c>
      <c r="O17" s="49">
        <v>360</v>
      </c>
      <c r="P17" s="60">
        <v>270</v>
      </c>
      <c r="Q17" s="60">
        <v>180</v>
      </c>
      <c r="R17" s="60">
        <v>90</v>
      </c>
      <c r="S17" s="60">
        <v>360</v>
      </c>
      <c r="T17" s="60">
        <v>270</v>
      </c>
      <c r="U17" s="60">
        <v>180</v>
      </c>
      <c r="V17" s="60">
        <v>90</v>
      </c>
    </row>
    <row r="18" spans="1:22" s="56" customFormat="1" ht="30" customHeight="1" x14ac:dyDescent="0.2">
      <c r="A18" s="72" t="s">
        <v>156</v>
      </c>
      <c r="B18" s="72">
        <v>36.319758794619759</v>
      </c>
      <c r="C18" s="72">
        <v>43.833379000814787</v>
      </c>
      <c r="D18" s="72">
        <v>41.770858102806756</v>
      </c>
      <c r="E18" s="72">
        <v>43.663511305311808</v>
      </c>
      <c r="F18" s="110">
        <v>46.370660356825958</v>
      </c>
      <c r="G18" s="110">
        <v>43.497857016199603</v>
      </c>
      <c r="H18" s="72">
        <v>36.515093559291756</v>
      </c>
      <c r="I18" s="55">
        <v>52.26864174113436</v>
      </c>
      <c r="J18" s="55">
        <v>40.461119734285624</v>
      </c>
      <c r="K18" s="55">
        <v>42.290988665224539</v>
      </c>
      <c r="L18" s="55">
        <f>(Assets!M12*Indicators!L17)/SUM('Profit and Loss Account'!Q3:Q9,'Profit and Loss Account'!Q11)</f>
        <v>51.904234408799631</v>
      </c>
      <c r="M18" s="55">
        <f>(Assets!N12*Indicators!M17)/SUM('Profit and Loss Account'!R3:R9,'Profit and Loss Account'!R11)</f>
        <v>52.291763211956898</v>
      </c>
      <c r="N18" s="55">
        <f>(Assets!O12*Indicators!N17)/SUM('Profit and Loss Account'!S3:S9,'Profit and Loss Account'!S11)</f>
        <v>40.501744261165427</v>
      </c>
      <c r="O18" s="55">
        <f>(Assets!P12*Indicators!O17)/SUM('Profit and Loss Account'!T3:T9,'Profit and Loss Account'!T11)</f>
        <v>36.714321123956559</v>
      </c>
      <c r="P18" s="55">
        <f>(Assets!Q12*Indicators!P17)/SUM('Profit and Loss Account'!U3:U9,'Profit and Loss Account'!U11)</f>
        <v>43.799703706964259</v>
      </c>
      <c r="Q18" s="55">
        <f>(Assets!R12*Indicators!Q17)/SUM('Profit and Loss Account'!V3:V9,'Profit and Loss Account'!V11)</f>
        <v>42.721165888648528</v>
      </c>
      <c r="R18" s="55">
        <f>(Assets!S12*Indicators!R17)/SUM('Profit and Loss Account'!W3:W9,'Profit and Loss Account'!W11)</f>
        <v>45.732684921855537</v>
      </c>
      <c r="S18" s="55">
        <f>(Assets!T12*Indicators!S17)/SUM('Profit and Loss Account'!X3:X9,'Profit and Loss Account'!X11)</f>
        <v>40.637928098369606</v>
      </c>
      <c r="T18" s="55">
        <f>(Assets!U12*Indicators!T17)/SUM('Profit and Loss Account'!Y3:Y9,'Profit and Loss Account'!Y11)</f>
        <v>44.811146574533126</v>
      </c>
      <c r="U18" s="55">
        <f>(Assets!V12*Indicators!U17)/SUM('Profit and Loss Account'!Z3:Z9,'Profit and Loss Account'!Z11)</f>
        <v>45.53043124370307</v>
      </c>
      <c r="V18" s="55">
        <f>(Assets!W12*Indicators!V17)/SUM('Profit and Loss Account'!AA3:AA9,'Profit and Loss Account'!AA11)</f>
        <v>47.632876028934895</v>
      </c>
    </row>
    <row r="19" spans="1:22" s="56" customFormat="1" ht="27" customHeight="1" x14ac:dyDescent="0.2">
      <c r="A19" s="72" t="s">
        <v>155</v>
      </c>
      <c r="B19" s="72">
        <v>65.910620771155806</v>
      </c>
      <c r="C19" s="72">
        <v>59.777243488114962</v>
      </c>
      <c r="D19" s="72">
        <v>63.181865980013036</v>
      </c>
      <c r="E19" s="72">
        <v>63.67098158914861</v>
      </c>
      <c r="F19" s="110">
        <v>69.904541212571772</v>
      </c>
      <c r="G19" s="110">
        <v>62.888770139134159</v>
      </c>
      <c r="H19" s="72">
        <v>66.171906886408735</v>
      </c>
      <c r="I19" s="55">
        <v>66.040686023209204</v>
      </c>
      <c r="J19" s="55">
        <v>67.064402116247251</v>
      </c>
      <c r="K19" s="55">
        <v>63.200570321231758</v>
      </c>
      <c r="L19" s="55">
        <f>(Assets!M13*Indicators!L17)/'Profit and Loss Account'!Q2</f>
        <v>68.229844113927911</v>
      </c>
      <c r="M19" s="55">
        <f>(Assets!N13*Indicators!M17)/'Profit and Loss Account'!R2</f>
        <v>71.828063733220887</v>
      </c>
      <c r="N19" s="55">
        <f>(Assets!O13*Indicators!N17)/'Profit and Loss Account'!S2</f>
        <v>66.470511054254416</v>
      </c>
      <c r="O19" s="55">
        <f>(Assets!P13*Indicators!O17)/'Profit and Loss Account'!T2</f>
        <v>60.895323918690238</v>
      </c>
      <c r="P19" s="55">
        <f>(Assets!Q13*Indicators!P17)/'Profit and Loss Account'!U2</f>
        <v>62.89572049235877</v>
      </c>
      <c r="Q19" s="55">
        <f>(Assets!R13*Indicators!Q17)/'Profit and Loss Account'!V2</f>
        <v>57.634327587359259</v>
      </c>
      <c r="R19" s="55">
        <f>(Assets!S13*Indicators!R17)/'Profit and Loss Account'!W2</f>
        <v>66.798137279812067</v>
      </c>
      <c r="S19" s="55">
        <f>(Assets!T13*Indicators!S17)/'Profit and Loss Account'!X2</f>
        <v>67.951170459588667</v>
      </c>
      <c r="T19" s="55">
        <f>(Assets!U13*Indicators!T17)/'Profit and Loss Account'!Y2</f>
        <v>66.386899143735889</v>
      </c>
      <c r="U19" s="55">
        <f>(Assets!V13*Indicators!U17)/'Profit and Loss Account'!Z2</f>
        <v>71.186832655015564</v>
      </c>
      <c r="V19" s="55">
        <f>(Assets!W13*Indicators!V17)/'Profit and Loss Account'!AA2</f>
        <v>60.913089984003697</v>
      </c>
    </row>
    <row r="20" spans="1:22" ht="37.799999999999997" customHeight="1" x14ac:dyDescent="0.2">
      <c r="A20" s="72" t="s">
        <v>157</v>
      </c>
      <c r="B20" s="72">
        <v>73.318947539160263</v>
      </c>
      <c r="C20" s="72">
        <v>72.524739235089598</v>
      </c>
      <c r="D20" s="72">
        <v>69.628854082751388</v>
      </c>
      <c r="E20" s="72">
        <v>64.648736565045169</v>
      </c>
      <c r="F20" s="110">
        <v>75.070704354565734</v>
      </c>
      <c r="G20" s="110">
        <v>70.925490947811227</v>
      </c>
      <c r="H20" s="72">
        <v>57.62551370104007</v>
      </c>
      <c r="I20" s="55">
        <v>79.142470988488611</v>
      </c>
      <c r="J20" s="55">
        <v>74.756873047117963</v>
      </c>
      <c r="K20" s="55">
        <v>66.994910780790761</v>
      </c>
      <c r="L20" s="55">
        <f>(Liabilities!M17*Indicators!L17)/'Profit and Loss Account'!Q2</f>
        <v>77.147320648960729</v>
      </c>
      <c r="M20" s="55">
        <f>(Liabilities!N17*Indicators!M17)/'Profit and Loss Account'!R2</f>
        <v>92.825563675118616</v>
      </c>
      <c r="N20" s="55">
        <f>(Liabilities!O17*Indicators!N17)/'Profit and Loss Account'!S2</f>
        <v>79.554877648756801</v>
      </c>
      <c r="O20" s="55">
        <f>(Liabilities!P17*Indicators!O17)/'Profit and Loss Account'!T2</f>
        <v>73.029019613735443</v>
      </c>
      <c r="P20" s="55">
        <f>(Liabilities!Q17*Indicators!P17)/'Profit and Loss Account'!U2</f>
        <v>82.900080904023667</v>
      </c>
      <c r="Q20" s="55">
        <f>(Liabilities!R17*Indicators!Q17)/'Profit and Loss Account'!V2</f>
        <v>73.479484016794373</v>
      </c>
      <c r="R20" s="55">
        <f>(Liabilities!S17*Indicators!R17)/'Profit and Loss Account'!W2</f>
        <v>90.635790718888373</v>
      </c>
      <c r="S20" s="55">
        <f>(Liabilities!T17*Indicators!S17)/'Profit and Loss Account'!X2</f>
        <v>86.196790013875855</v>
      </c>
      <c r="T20" s="55">
        <f>(Liabilities!U17*Indicators!T17)/'Profit and Loss Account'!Y2</f>
        <v>87.409333788524549</v>
      </c>
      <c r="U20" s="55">
        <f>(Liabilities!V17*Indicators!U17)/'Profit and Loss Account'!Z2</f>
        <v>87.413550395020351</v>
      </c>
      <c r="V20" s="55">
        <f>(Liabilities!W17*Indicators!V17)/'Profit and Loss Account'!AA2</f>
        <v>79.313508200512658</v>
      </c>
    </row>
    <row r="21" spans="1:22" s="56" customFormat="1" ht="23.1" customHeight="1" x14ac:dyDescent="0.2">
      <c r="A21" s="72" t="s">
        <v>32</v>
      </c>
      <c r="B21" s="72">
        <v>28.911432026615302</v>
      </c>
      <c r="C21" s="72">
        <v>31.085883253840151</v>
      </c>
      <c r="D21" s="72">
        <v>35.32387000006841</v>
      </c>
      <c r="E21" s="72">
        <v>42.685756329415256</v>
      </c>
      <c r="F21" s="110">
        <v>41.204497214831989</v>
      </c>
      <c r="G21" s="110">
        <v>35.461136207522543</v>
      </c>
      <c r="H21" s="72">
        <v>45.061486744660421</v>
      </c>
      <c r="I21" s="55">
        <v>39.166856775854953</v>
      </c>
      <c r="J21" s="55">
        <v>32.768648803414905</v>
      </c>
      <c r="K21" s="55">
        <v>38.496648205665537</v>
      </c>
      <c r="L21" s="55">
        <f t="shared" ref="L21:O21" si="0">L18+L19-L20</f>
        <v>42.98675787376682</v>
      </c>
      <c r="M21" s="55">
        <f t="shared" si="0"/>
        <v>31.294263270059162</v>
      </c>
      <c r="N21" s="55">
        <f t="shared" si="0"/>
        <v>27.417377666663043</v>
      </c>
      <c r="O21" s="55">
        <f t="shared" si="0"/>
        <v>24.580625428911361</v>
      </c>
      <c r="P21" s="55">
        <f t="shared" ref="P21" si="1">P18+P19-P20</f>
        <v>23.795343295299361</v>
      </c>
      <c r="Q21" s="55">
        <f t="shared" ref="Q21" si="2">Q18+Q19-Q20</f>
        <v>26.876009459213407</v>
      </c>
      <c r="R21" s="55">
        <f t="shared" ref="R21" si="3">R18+R19-R20</f>
        <v>21.895031482779231</v>
      </c>
      <c r="S21" s="55">
        <f t="shared" ref="S21" si="4">S18+S19-S20</f>
        <v>22.392308544082411</v>
      </c>
      <c r="T21" s="55">
        <f t="shared" ref="T21" si="5">T18+T19-T20</f>
        <v>23.788711929744466</v>
      </c>
      <c r="U21" s="55">
        <f t="shared" ref="U21" si="6">U18+U19-U20</f>
        <v>29.30371350369829</v>
      </c>
      <c r="V21" s="55">
        <f t="shared" ref="V21" si="7">V18+V19-V20</f>
        <v>29.232457812425935</v>
      </c>
    </row>
    <row r="22" spans="1:22" x14ac:dyDescent="0.2">
      <c r="A22" s="73"/>
      <c r="B22" s="73"/>
      <c r="C22" s="73"/>
      <c r="D22" s="73"/>
      <c r="E22" s="73"/>
      <c r="F22" s="73"/>
      <c r="G22" s="73"/>
      <c r="H22" s="73"/>
      <c r="I22" s="73"/>
    </row>
    <row r="24" spans="1:22" x14ac:dyDescent="0.2">
      <c r="N24" s="51"/>
      <c r="O24" s="51"/>
    </row>
    <row r="25" spans="1:22" x14ac:dyDescent="0.2">
      <c r="N25" s="52"/>
      <c r="O25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TIM Group =&gt;</vt:lpstr>
      <vt:lpstr>Assets</vt:lpstr>
      <vt:lpstr>Liabilities</vt:lpstr>
      <vt:lpstr>Profit and Loss Account</vt:lpstr>
      <vt:lpstr>Cash Flow</vt:lpstr>
      <vt:lpstr>Indicators</vt:lpstr>
      <vt:lpstr>Assets!Obszar_wydruku</vt:lpstr>
      <vt:lpstr>Liabilities!Obszar_wydruku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Kidoń</dc:creator>
  <cp:keywords/>
  <dc:description/>
  <cp:lastModifiedBy>Michał Kostrowicki</cp:lastModifiedBy>
  <cp:revision/>
  <dcterms:created xsi:type="dcterms:W3CDTF">2021-05-27T11:23:02Z</dcterms:created>
  <dcterms:modified xsi:type="dcterms:W3CDTF">2024-05-28T14:04:56Z</dcterms:modified>
  <cp:category/>
  <cp:contentStatus/>
</cp:coreProperties>
</file>