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imsa-my.sharepoint.com/personal/75pmc008_tim_pl/Documents/TIM/Serwisy WWW/en.timsa.pl/_Content en.timsa.pl/Investor relations/Selected financial data/"/>
    </mc:Choice>
  </mc:AlternateContent>
  <xr:revisionPtr revIDLastSave="70" documentId="8_{8D060878-92F4-46A8-AC3B-642C905EECD5}" xr6:coauthVersionLast="47" xr6:coauthVersionMax="47" xr10:uidLastSave="{699645C6-D54A-419B-AF24-1954931C3CB0}"/>
  <bookViews>
    <workbookView xWindow="-28920" yWindow="-120" windowWidth="29040" windowHeight="15840" activeTab="5" xr2:uid="{C8CA88E5-140E-4AAF-8BDE-63E340194398}"/>
  </bookViews>
  <sheets>
    <sheet name="TIM SA =&gt;" sheetId="6" r:id="rId1"/>
    <sheet name="Assets" sheetId="1" r:id="rId2"/>
    <sheet name="Liabilities" sheetId="2" r:id="rId3"/>
    <sheet name="Profit and Loss Account" sheetId="3" r:id="rId4"/>
    <sheet name="Cash Flow" sheetId="5" r:id="rId5"/>
    <sheet name="Indicators" sheetId="7" r:id="rId6"/>
  </sheets>
  <definedNames>
    <definedName name="_xlnm.Print_Area" localSheetId="1">Assets!$A$1:$P$30</definedName>
    <definedName name="_xlnm.Print_Area" localSheetId="2">Liabilities!$A$1:$P$33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18" i="7" l="1"/>
  <c r="P18" i="7"/>
  <c r="Q18" i="7"/>
  <c r="R18" i="7"/>
  <c r="S18" i="7"/>
  <c r="T18" i="7"/>
  <c r="U18" i="7"/>
  <c r="V18" i="7"/>
  <c r="O19" i="7"/>
  <c r="P19" i="7"/>
  <c r="Q19" i="7"/>
  <c r="R19" i="7"/>
  <c r="S19" i="7"/>
  <c r="T19" i="7"/>
  <c r="U19" i="7"/>
  <c r="V19" i="7"/>
  <c r="O20" i="7"/>
  <c r="P20" i="7"/>
  <c r="Q20" i="7"/>
  <c r="R20" i="7"/>
  <c r="S20" i="7"/>
  <c r="T20" i="7"/>
  <c r="U20" i="7"/>
  <c r="V20" i="7"/>
  <c r="M18" i="7"/>
  <c r="N18" i="7"/>
  <c r="M19" i="7"/>
  <c r="N19" i="7"/>
  <c r="M20" i="7"/>
  <c r="N20" i="7"/>
  <c r="L18" i="7"/>
  <c r="L19" i="7"/>
  <c r="L20" i="7"/>
  <c r="V14" i="7"/>
  <c r="U14" i="7"/>
  <c r="T14" i="7"/>
  <c r="V13" i="7"/>
  <c r="U13" i="7"/>
  <c r="T13" i="7"/>
  <c r="V12" i="7"/>
  <c r="U12" i="7"/>
  <c r="T12" i="7"/>
  <c r="V11" i="7"/>
  <c r="U11" i="7"/>
  <c r="T11" i="7"/>
  <c r="V10" i="7"/>
  <c r="U10" i="7"/>
  <c r="T10" i="7"/>
  <c r="S14" i="7"/>
  <c r="R14" i="7"/>
  <c r="Q14" i="7"/>
  <c r="P14" i="7"/>
  <c r="S13" i="7"/>
  <c r="R13" i="7"/>
  <c r="Q13" i="7"/>
  <c r="P13" i="7"/>
  <c r="S12" i="7"/>
  <c r="R12" i="7"/>
  <c r="Q12" i="7"/>
  <c r="P12" i="7"/>
  <c r="S11" i="7"/>
  <c r="R11" i="7"/>
  <c r="Q11" i="7"/>
  <c r="P11" i="7"/>
  <c r="S10" i="7"/>
  <c r="R10" i="7"/>
  <c r="Q10" i="7"/>
  <c r="P10" i="7"/>
  <c r="V5" i="7"/>
  <c r="U5" i="7"/>
  <c r="T5" i="7"/>
  <c r="S5" i="7"/>
  <c r="V4" i="7"/>
  <c r="U4" i="7"/>
  <c r="T4" i="7"/>
  <c r="S4" i="7"/>
  <c r="V3" i="7"/>
  <c r="U3" i="7"/>
  <c r="T3" i="7"/>
  <c r="S3" i="7"/>
  <c r="V2" i="7"/>
  <c r="U2" i="7"/>
  <c r="T2" i="7"/>
  <c r="S2" i="7"/>
  <c r="R5" i="7"/>
  <c r="Q5" i="7"/>
  <c r="P5" i="7"/>
  <c r="O5" i="7"/>
  <c r="R4" i="7"/>
  <c r="Q4" i="7"/>
  <c r="P4" i="7"/>
  <c r="O4" i="7"/>
  <c r="R3" i="7"/>
  <c r="Q3" i="7"/>
  <c r="P3" i="7"/>
  <c r="O3" i="7"/>
  <c r="R2" i="7"/>
  <c r="Q2" i="7"/>
  <c r="P2" i="7"/>
  <c r="O2" i="7"/>
  <c r="V7" i="7"/>
  <c r="U7" i="7"/>
  <c r="T7" i="7"/>
  <c r="S7" i="7"/>
  <c r="V6" i="7"/>
  <c r="U6" i="7"/>
  <c r="T6" i="7"/>
  <c r="S6" i="7"/>
  <c r="R7" i="7"/>
  <c r="Q7" i="7"/>
  <c r="P7" i="7"/>
  <c r="O7" i="7"/>
  <c r="R6" i="7"/>
  <c r="Q6" i="7"/>
  <c r="P6" i="7"/>
  <c r="O6" i="7"/>
  <c r="R21" i="7" l="1"/>
  <c r="O21" i="7"/>
  <c r="S21" i="7"/>
  <c r="V21" i="7"/>
  <c r="U21" i="7"/>
  <c r="T21" i="7"/>
  <c r="Q21" i="7"/>
  <c r="N21" i="7"/>
  <c r="P21" i="7"/>
  <c r="M21" i="7"/>
  <c r="L21" i="7"/>
  <c r="L4" i="7" l="1"/>
  <c r="O10" i="7"/>
  <c r="O11" i="7"/>
  <c r="O12" i="7"/>
  <c r="O13" i="7"/>
  <c r="O14" i="7"/>
  <c r="L6" i="7" l="1"/>
  <c r="L7" i="7"/>
  <c r="L14" i="7"/>
  <c r="L13" i="7"/>
  <c r="L12" i="7"/>
  <c r="L11" i="7"/>
  <c r="L10" i="7"/>
  <c r="L5" i="7"/>
  <c r="L3" i="7"/>
  <c r="L2" i="7"/>
  <c r="N4" i="7"/>
  <c r="M4" i="7" l="1"/>
  <c r="N6" i="7"/>
  <c r="N3" i="7"/>
  <c r="M6" i="7"/>
  <c r="M3" i="7"/>
  <c r="N2" i="7"/>
  <c r="M5" i="7"/>
  <c r="N5" i="7"/>
  <c r="M2" i="7"/>
  <c r="N14" i="7" l="1"/>
  <c r="N7" i="7"/>
  <c r="N13" i="7"/>
  <c r="N10" i="7"/>
  <c r="N11" i="7"/>
  <c r="N12" i="7"/>
  <c r="M12" i="7"/>
  <c r="M11" i="7"/>
  <c r="M10" i="7"/>
  <c r="M13" i="7"/>
  <c r="M14" i="7"/>
  <c r="M7" i="7"/>
</calcChain>
</file>

<file path=xl/sharedStrings.xml><?xml version="1.0" encoding="utf-8"?>
<sst xmlns="http://schemas.openxmlformats.org/spreadsheetml/2006/main" count="244" uniqueCount="174">
  <si>
    <t>31.12.2020</t>
  </si>
  <si>
    <t>30.09.2020</t>
  </si>
  <si>
    <t>31.12.2019</t>
  </si>
  <si>
    <t>01.01.2021 - 31.12.2021</t>
  </si>
  <si>
    <t>01.01.2021 - 30.09.2021</t>
  </si>
  <si>
    <t>01.01.2021 - 30.06.2021</t>
  </si>
  <si>
    <t>01.01.2021 - 31.03.2021</t>
  </si>
  <si>
    <t>01.01.2020-31.12.2020</t>
  </si>
  <si>
    <t>01.01.2020 - 31.09.2020</t>
  </si>
  <si>
    <t>01.01.2020 - 30.06.2020</t>
  </si>
  <si>
    <t>01.01.2020 - 31.03.2020</t>
  </si>
  <si>
    <t>01.01.20219-31.12.2019</t>
  </si>
  <si>
    <t>01.01.2019 - 31.09.2019</t>
  </si>
  <si>
    <t>01.01.2019 - 30.06.2019</t>
  </si>
  <si>
    <t>01.01.2019-31.03.20219</t>
  </si>
  <si>
    <t>01.01.2020 - 30.09.2020</t>
  </si>
  <si>
    <t>01.01.2019 - 30.09.2019</t>
  </si>
  <si>
    <t>01.01.2019-31.03.2019</t>
  </si>
  <si>
    <t>01.01.2021-31.12.2021</t>
  </si>
  <si>
    <t>31.03.2021</t>
  </si>
  <si>
    <t>01.01.2019-31.12.2019</t>
  </si>
  <si>
    <t>Fixed assets</t>
  </si>
  <si>
    <t>Goodwill</t>
  </si>
  <si>
    <t>Intangible assets</t>
  </si>
  <si>
    <t>Property, plant, equipment</t>
  </si>
  <si>
    <t>Investment Estates</t>
  </si>
  <si>
    <t>Financial Assets</t>
  </si>
  <si>
    <t>in related entities</t>
  </si>
  <si>
    <t>in other units</t>
  </si>
  <si>
    <t>Investments in associates and jointly controlled entities accounted for using the equity method</t>
  </si>
  <si>
    <t>Deferred tax assets</t>
  </si>
  <si>
    <t>Current Assets</t>
  </si>
  <si>
    <t>Inventory</t>
  </si>
  <si>
    <t>Short-term receivables.</t>
  </si>
  <si>
    <t>Receivables from current tax</t>
  </si>
  <si>
    <t>Cash and cash equivalents</t>
  </si>
  <si>
    <t>Prepayments</t>
  </si>
  <si>
    <t>Current assets excluding non-current assets classified as held for sale</t>
  </si>
  <si>
    <t>Fixed assets or disposal groups classified as held for sale or to be delivered to owners</t>
  </si>
  <si>
    <t>Assets</t>
  </si>
  <si>
    <t>Total Equity</t>
  </si>
  <si>
    <t>Equity of the Parent Company</t>
  </si>
  <si>
    <t>Share Capital</t>
  </si>
  <si>
    <t>Profits retained including:</t>
  </si>
  <si>
    <t>Financial result for the financial year</t>
  </si>
  <si>
    <t>Long-term liabilities</t>
  </si>
  <si>
    <t>Deferred income tax</t>
  </si>
  <si>
    <t>Long-term reserves</t>
  </si>
  <si>
    <t>Other long term liabilities</t>
  </si>
  <si>
    <t>Short-term liabilities</t>
  </si>
  <si>
    <t>Short-term loans and bank loans</t>
  </si>
  <si>
    <t>Liabilities from deliveries and services and other liabilities</t>
  </si>
  <si>
    <t>Current-tax liabilities</t>
  </si>
  <si>
    <t>Short-term lease liabilities</t>
  </si>
  <si>
    <t>Short-term reserves</t>
  </si>
  <si>
    <t>included in the group intended for sale</t>
  </si>
  <si>
    <t>Liabilities included in the group intended for sale</t>
  </si>
  <si>
    <t>EQUITY AND LIABILITIES</t>
  </si>
  <si>
    <t>Financial liabilities</t>
  </si>
  <si>
    <t>Equity and liabilities</t>
  </si>
  <si>
    <t>Reserve capital</t>
  </si>
  <si>
    <t>COMPREHENSIVE INCOME STATEMENT</t>
  </si>
  <si>
    <t>attributable per share</t>
  </si>
  <si>
    <t>CASH FLOW REPORT</t>
  </si>
  <si>
    <t>EBIT margin in% (EBIT / Sales revenue) x 100%</t>
  </si>
  <si>
    <t>EBITDA margin in % (EBITDA/ Sales revenue) x100%</t>
  </si>
  <si>
    <t>Net margin on sales in % (Net profit on sales / Sales revenue) x 100%</t>
  </si>
  <si>
    <t>Profit margin (loss) net in % (Net Profit/Sales Revenue) x 100%</t>
  </si>
  <si>
    <t>Return on Assets (ROA) * (Net Profit / Assets) x 100%</t>
  </si>
  <si>
    <t>Retun on Equity (ROE)* (Net Profit /Equity capital) x 100%</t>
  </si>
  <si>
    <t>Profitibility indicators</t>
  </si>
  <si>
    <t>Debt liquidity ratios</t>
  </si>
  <si>
    <t>Current liquidity ration (Current assets / Short-term liabilities</t>
  </si>
  <si>
    <t>Cash liquidity ratio (Cash and cash equivalents / Short-term liabilities)</t>
  </si>
  <si>
    <t>General debt ratio (Total liabilities / Total assets) x 100%</t>
  </si>
  <si>
    <t>Fixed assets coverage with equity ratio (Equity / Fixed assets)</t>
  </si>
  <si>
    <t>Asset turnover ratio</t>
  </si>
  <si>
    <t>Number of days in the given period</t>
  </si>
  <si>
    <t>Cash cycle (Inventory cycle + Receivables cycle - Obligations cycle) in days</t>
  </si>
  <si>
    <t>Cash flows from operating activities</t>
  </si>
  <si>
    <t>Profit (Loss) prior to taxation</t>
  </si>
  <si>
    <t>Corrections</t>
  </si>
  <si>
    <t>Depreciation</t>
  </si>
  <si>
    <t>Profit (Loss) on exchange differences</t>
  </si>
  <si>
    <t>Interest income</t>
  </si>
  <si>
    <t>Interest expenses</t>
  </si>
  <si>
    <t>Profit (Loss) on investment activities</t>
  </si>
  <si>
    <t>Change in inventories</t>
  </si>
  <si>
    <t>Change in receivables</t>
  </si>
  <si>
    <t>Change in liabilities, except for loans and credits</t>
  </si>
  <si>
    <t>Change in the state of international settlements</t>
  </si>
  <si>
    <t>Other corrections</t>
  </si>
  <si>
    <t>Income tax (paid) / refunded</t>
  </si>
  <si>
    <t>Sale of intangible assets and tangible fixed assets</t>
  </si>
  <si>
    <t>Sale of real estate investments</t>
  </si>
  <si>
    <t>Sale of financial assets</t>
  </si>
  <si>
    <t>Purchase on intangible assets</t>
  </si>
  <si>
    <t>Purchase of tangible fixed assets</t>
  </si>
  <si>
    <t>Purchase of investment real estate</t>
  </si>
  <si>
    <t>Other investment inflows (outflows)</t>
  </si>
  <si>
    <t>Net cash flows from investing activities</t>
  </si>
  <si>
    <t>Cash flows from financing activities</t>
  </si>
  <si>
    <t>Acquisition of financial assets</t>
  </si>
  <si>
    <t>Credits and Loans</t>
  </si>
  <si>
    <t>Other financial inflows (outflows)</t>
  </si>
  <si>
    <t>Dividends</t>
  </si>
  <si>
    <t>Repayment of credits and loans</t>
  </si>
  <si>
    <t>Payment of lease liabilities</t>
  </si>
  <si>
    <t>Interest</t>
  </si>
  <si>
    <t>Net cash flows from financing activities</t>
  </si>
  <si>
    <t>Cash flows before the effect of changes in exchange rates</t>
  </si>
  <si>
    <t>The effects of changes in exchange rates on cash</t>
  </si>
  <si>
    <t>Total cash flows</t>
  </si>
  <si>
    <t>Cash af the beginning of the period</t>
  </si>
  <si>
    <t xml:space="preserve">Cash at the end of the period </t>
  </si>
  <si>
    <t>with restricted disposability</t>
  </si>
  <si>
    <t>Shares and stocks including:</t>
  </si>
  <si>
    <t>Reserve capital from the sale of shares above their nominal value</t>
  </si>
  <si>
    <t>Cash inflows from activities</t>
  </si>
  <si>
    <t>Cash inflows from operating activities</t>
  </si>
  <si>
    <t>Cash inflows from investing activities</t>
  </si>
  <si>
    <t>Accelerated liquidity ratio (Current assets - inventories - prepayments) / Short-term liabilities</t>
  </si>
  <si>
    <t>Inventory cycle (Inventory x number of days in the given period / Operating costs) in days</t>
  </si>
  <si>
    <t>Receivables cycle (Short-term receivables x number of days in the given period / Sales revenues) in days</t>
  </si>
  <si>
    <t>Cycle of current liabilities (Short-term liabilities x number of days in the given period/ Sales revenues) in days</t>
  </si>
  <si>
    <t>Revenues</t>
  </si>
  <si>
    <t>Depriciation</t>
  </si>
  <si>
    <t>Consumption of materilas and energy</t>
  </si>
  <si>
    <t>Revaluation write-off and liquidation of inventories</t>
  </si>
  <si>
    <t>External Services</t>
  </si>
  <si>
    <t>Taxes and fees</t>
  </si>
  <si>
    <t>Employee benefits costs</t>
  </si>
  <si>
    <t>Other costs, including:</t>
  </si>
  <si>
    <t>Write-off for trade receivables</t>
  </si>
  <si>
    <t>Value of sold materials and goods</t>
  </si>
  <si>
    <t>Other operating revenues</t>
  </si>
  <si>
    <t>Other operating cost</t>
  </si>
  <si>
    <t>Profit (Loss) from operations</t>
  </si>
  <si>
    <t xml:space="preserve">Financial Income </t>
  </si>
  <si>
    <t>Financial Costs</t>
  </si>
  <si>
    <t>Share in the profit (loss) of an entity accounted for using the equity method</t>
  </si>
  <si>
    <t>Profit (Loss) gross</t>
  </si>
  <si>
    <t>Income tax</t>
  </si>
  <si>
    <t>Profit (loss) from continuing operations</t>
  </si>
  <si>
    <t>Profit (loss) from discontinued operations</t>
  </si>
  <si>
    <t xml:space="preserve">Profit (Loss) </t>
  </si>
  <si>
    <t>Other comprehensive income that will be reclassified to profit or loss, before taxes</t>
  </si>
  <si>
    <t>Exchange rate differences from the conversion of business units</t>
  </si>
  <si>
    <t>Other total income, before tax</t>
  </si>
  <si>
    <t>Income tax related to components of other comprehensive income that will be reclassified to profit or loss</t>
  </si>
  <si>
    <t xml:space="preserve">Other comprehensive income </t>
  </si>
  <si>
    <t>Total Comprehensive Income</t>
  </si>
  <si>
    <t>Profit (Loss)</t>
  </si>
  <si>
    <t>attributable to the shareholders of the parent company</t>
  </si>
  <si>
    <t xml:space="preserve">attributable to non-controlling shareholders </t>
  </si>
  <si>
    <t>Profit (Loss) per ordinary share</t>
  </si>
  <si>
    <t>attributable per one share from continuing operations</t>
  </si>
  <si>
    <t>attirbutable per one share from discontinued operations</t>
  </si>
  <si>
    <t>attirbutable per one share</t>
  </si>
  <si>
    <t>Diluted profit (loss) per ordinary share</t>
  </si>
  <si>
    <t>attributable per one share from discontinued operations</t>
  </si>
  <si>
    <t>Change in reserves</t>
  </si>
  <si>
    <t>01.01.2022 - 31.03.2022</t>
  </si>
  <si>
    <t>01.01.2022 - 30.06.2022</t>
  </si>
  <si>
    <t>ASSETS</t>
  </si>
  <si>
    <t>01.01.2022 - 30.09.2022</t>
  </si>
  <si>
    <t>01.01.2022 - 31.12.2022</t>
  </si>
  <si>
    <t>01.01.2023 - 31.03.2023</t>
  </si>
  <si>
    <t>Interest received</t>
  </si>
  <si>
    <t>01.01.2023 - 30.06.2023</t>
  </si>
  <si>
    <t>Loans granted</t>
  </si>
  <si>
    <t>01.01.2023 - 30.09.2023</t>
  </si>
  <si>
    <t>01.01.2023 - 31.12.2023</t>
  </si>
  <si>
    <t>01.01.2024-31.03.2024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</si>
</sst>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#,##0;\ \(#,##0\);&quot;-   &quot;"/>
    <numFmt numFmtId="165" formatCode="#,##0.00;\ \(#,##0.00\);&quot;-   &quot;"/>
    <numFmt numFmtId="166" formatCode="_(* #,##0_);_(* \(#,##0\);_(* &quot;0&quot;?_);_(@_)"/>
    <numFmt numFmtId="167" formatCode="_(* #,##0_);_(* \(#,##0\);_(* &quot;-&quot;?_);_(@_)"/>
    <numFmt numFmtId="168" formatCode="0.0%"/>
    <numFmt numFmtId="169" formatCode="#,##0.0;\ \(#,##0.0\);&quot;-   &quot;"/>
    <numFmt numFmtId="170" formatCode="#,##0.0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9"/>
      <color theme="1"/>
      <name val="Calibri"/>
      <family val="2"/>
      <charset val="238"/>
      <scheme val="minor"/>
    </font>
    <font>
      <b/>
      <sz val="9"/>
      <color theme="1"/>
      <name val="Arial"/>
      <family val="2"/>
      <charset val="238"/>
    </font>
    <font>
      <b/>
      <sz val="9"/>
      <name val="Arial"/>
      <family val="2"/>
      <charset val="238"/>
    </font>
    <font>
      <sz val="10"/>
      <name val="Arial"/>
      <family val="2"/>
      <charset val="238"/>
    </font>
    <font>
      <b/>
      <sz val="9"/>
      <name val="Arial"/>
      <family val="2"/>
    </font>
    <font>
      <sz val="9"/>
      <name val="Arial"/>
      <family val="2"/>
    </font>
    <font>
      <sz val="12"/>
      <color theme="1"/>
      <name val="Calibri"/>
      <family val="2"/>
      <scheme val="minor"/>
    </font>
    <font>
      <b/>
      <sz val="9"/>
      <color rgb="FFFF0000"/>
      <name val="Arial"/>
      <family val="2"/>
      <charset val="238"/>
    </font>
    <font>
      <sz val="9"/>
      <name val="Arial"/>
      <family val="2"/>
      <charset val="238"/>
    </font>
    <font>
      <sz val="9"/>
      <color theme="0" tint="-0.499984740745262"/>
      <name val="Arial"/>
      <family val="2"/>
      <charset val="238"/>
    </font>
    <font>
      <b/>
      <i/>
      <sz val="9"/>
      <color theme="0" tint="-0.14999847407452621"/>
      <name val="Arial"/>
      <family val="2"/>
      <charset val="238"/>
    </font>
    <font>
      <sz val="9"/>
      <color theme="0" tint="-0.14999847407452621"/>
      <name val="Arial"/>
      <family val="2"/>
      <charset val="238"/>
    </font>
    <font>
      <sz val="9"/>
      <color rgb="FFFF0000"/>
      <name val="Arial"/>
      <family val="2"/>
      <charset val="238"/>
    </font>
    <font>
      <sz val="9"/>
      <color rgb="FF000000"/>
      <name val="Arial"/>
      <family val="2"/>
      <charset val="238"/>
    </font>
    <font>
      <b/>
      <i/>
      <sz val="9"/>
      <color rgb="FFD9D9D9"/>
      <name val="Arial"/>
      <family val="2"/>
      <charset val="238"/>
    </font>
    <font>
      <b/>
      <sz val="9"/>
      <color rgb="FF000000"/>
      <name val="Arial"/>
      <family val="2"/>
      <charset val="238"/>
    </font>
    <font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DD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</patternFill>
    </fill>
    <fill>
      <patternFill patternType="solid">
        <fgColor theme="0"/>
        <bgColor indexed="64"/>
      </patternFill>
    </fill>
    <fill>
      <patternFill patternType="solid">
        <fgColor rgb="FFFFDD00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F2F2F2"/>
        <bgColor indexed="64"/>
      </patternFill>
    </fill>
  </fills>
  <borders count="23">
    <border>
      <left/>
      <right/>
      <top/>
      <bottom/>
      <diagonal/>
    </border>
    <border>
      <left/>
      <right/>
      <top style="thick">
        <color theme="0"/>
      </top>
      <bottom/>
      <diagonal/>
    </border>
    <border>
      <left/>
      <right/>
      <top/>
      <bottom style="thick">
        <color theme="0"/>
      </bottom>
      <diagonal/>
    </border>
    <border>
      <left/>
      <right/>
      <top/>
      <bottom style="medium">
        <color rgb="FFFFDD0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7" tint="0.39997558519241921"/>
      </bottom>
      <diagonal/>
    </border>
    <border>
      <left/>
      <right/>
      <top style="medium">
        <color rgb="FFFFDD00"/>
      </top>
      <bottom/>
      <diagonal/>
    </border>
    <border>
      <left/>
      <right/>
      <top style="medium">
        <color theme="0"/>
      </top>
      <bottom/>
      <diagonal/>
    </border>
    <border>
      <left/>
      <right/>
      <top style="thick">
        <color theme="0"/>
      </top>
      <bottom style="medium">
        <color rgb="FFFFDD0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/>
      <top style="medium">
        <color theme="0"/>
      </top>
      <bottom style="medium">
        <color rgb="FFFFDD00"/>
      </bottom>
      <diagonal/>
    </border>
    <border>
      <left/>
      <right/>
      <top style="medium">
        <color rgb="FFFFDD00"/>
      </top>
      <bottom style="medium">
        <color rgb="FFFFDD00"/>
      </bottom>
      <diagonal/>
    </border>
    <border>
      <left/>
      <right/>
      <top/>
      <bottom style="medium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ck">
        <color theme="0"/>
      </top>
      <bottom style="medium">
        <color theme="0"/>
      </bottom>
      <diagonal/>
    </border>
    <border>
      <left/>
      <right/>
      <top style="thick">
        <color rgb="FFFFFFFF"/>
      </top>
      <bottom style="medium">
        <color rgb="FFFFFFFF"/>
      </bottom>
      <diagonal/>
    </border>
    <border>
      <left/>
      <right/>
      <top style="medium">
        <color rgb="FFFFFFFF"/>
      </top>
      <bottom style="medium">
        <color rgb="FFFFFFFF"/>
      </bottom>
      <diagonal/>
    </border>
    <border>
      <left/>
      <right/>
      <top/>
      <bottom style="thick">
        <color rgb="FFFFFFFF"/>
      </bottom>
      <diagonal/>
    </border>
    <border>
      <left/>
      <right/>
      <top style="medium">
        <color rgb="FFFFFFFF"/>
      </top>
      <bottom style="medium">
        <color rgb="FFFFD966"/>
      </bottom>
      <diagonal/>
    </border>
    <border>
      <left/>
      <right/>
      <top style="thick">
        <color rgb="FFFFFFFF"/>
      </top>
      <bottom/>
      <diagonal/>
    </border>
    <border>
      <left/>
      <right/>
      <top style="thick">
        <color rgb="FFFFFFFF"/>
      </top>
      <bottom style="thick">
        <color rgb="FFFFFFFF"/>
      </bottom>
      <diagonal/>
    </border>
    <border>
      <left/>
      <right/>
      <top style="medium">
        <color rgb="FFFFFFFF"/>
      </top>
      <bottom/>
      <diagonal/>
    </border>
    <border>
      <left/>
      <right/>
      <top style="thick">
        <color rgb="FFFFFFFF"/>
      </top>
      <bottom style="medium">
        <color rgb="FFFFDD00"/>
      </bottom>
      <diagonal/>
    </border>
  </borders>
  <cellStyleXfs count="12">
    <xf numFmtId="0" fontId="0" fillId="0" borderId="0"/>
    <xf numFmtId="0" fontId="4" fillId="0" borderId="0"/>
    <xf numFmtId="0" fontId="9" fillId="0" borderId="0"/>
    <xf numFmtId="166" fontId="10" fillId="4" borderId="3">
      <alignment horizontal="right" vertical="center"/>
    </xf>
    <xf numFmtId="167" fontId="11" fillId="3" borderId="13">
      <alignment horizontal="right" vertical="center"/>
    </xf>
    <xf numFmtId="0" fontId="3" fillId="0" borderId="0"/>
    <xf numFmtId="0" fontId="3" fillId="0" borderId="0"/>
    <xf numFmtId="9" fontId="12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43" fontId="22" fillId="0" borderId="0" applyFont="0" applyFill="0" applyBorder="0" applyAlignment="0" applyProtection="0"/>
  </cellStyleXfs>
  <cellXfs count="184">
    <xf numFmtId="0" fontId="0" fillId="0" borderId="0" xfId="0"/>
    <xf numFmtId="0" fontId="5" fillId="0" borderId="0" xfId="1" applyFont="1"/>
    <xf numFmtId="0" fontId="6" fillId="0" borderId="0" xfId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164" fontId="7" fillId="2" borderId="1" xfId="1" applyNumberFormat="1" applyFont="1" applyFill="1" applyBorder="1"/>
    <xf numFmtId="164" fontId="5" fillId="0" borderId="0" xfId="1" applyNumberFormat="1" applyFont="1"/>
    <xf numFmtId="164" fontId="5" fillId="0" borderId="4" xfId="1" applyNumberFormat="1" applyFont="1" applyBorder="1"/>
    <xf numFmtId="164" fontId="5" fillId="0" borderId="6" xfId="1" applyNumberFormat="1" applyFont="1" applyBorder="1"/>
    <xf numFmtId="164" fontId="7" fillId="0" borderId="0" xfId="1" applyNumberFormat="1" applyFont="1" applyAlignment="1">
      <alignment horizontal="right"/>
    </xf>
    <xf numFmtId="164" fontId="7" fillId="0" borderId="8" xfId="1" applyNumberFormat="1" applyFont="1" applyBorder="1" applyAlignment="1">
      <alignment horizontal="right"/>
    </xf>
    <xf numFmtId="14" fontId="8" fillId="2" borderId="2" xfId="1" applyNumberFormat="1" applyFont="1" applyFill="1" applyBorder="1" applyAlignment="1">
      <alignment horizontal="right"/>
    </xf>
    <xf numFmtId="0" fontId="4" fillId="0" borderId="0" xfId="1"/>
    <xf numFmtId="164" fontId="7" fillId="2" borderId="0" xfId="1" applyNumberFormat="1" applyFont="1" applyFill="1"/>
    <xf numFmtId="164" fontId="7" fillId="0" borderId="3" xfId="1" applyNumberFormat="1" applyFont="1" applyBorder="1" applyAlignment="1">
      <alignment horizontal="right"/>
    </xf>
    <xf numFmtId="164" fontId="5" fillId="0" borderId="4" xfId="1" applyNumberFormat="1" applyFont="1" applyBorder="1" applyAlignment="1">
      <alignment vertical="center"/>
    </xf>
    <xf numFmtId="165" fontId="5" fillId="0" borderId="0" xfId="1" applyNumberFormat="1" applyFont="1"/>
    <xf numFmtId="164" fontId="7" fillId="2" borderId="9" xfId="1" applyNumberFormat="1" applyFont="1" applyFill="1" applyBorder="1"/>
    <xf numFmtId="164" fontId="7" fillId="2" borderId="9" xfId="1" applyNumberFormat="1" applyFont="1" applyFill="1" applyBorder="1" applyAlignment="1">
      <alignment horizontal="right"/>
    </xf>
    <xf numFmtId="0" fontId="5" fillId="0" borderId="4" xfId="1" applyFont="1" applyBorder="1" applyAlignment="1">
      <alignment horizontal="left"/>
    </xf>
    <xf numFmtId="0" fontId="5" fillId="0" borderId="0" xfId="1" applyFont="1" applyAlignment="1">
      <alignment horizontal="left"/>
    </xf>
    <xf numFmtId="0" fontId="8" fillId="2" borderId="0" xfId="1" applyFont="1" applyFill="1" applyAlignment="1">
      <alignment horizontal="center" wrapText="1"/>
    </xf>
    <xf numFmtId="164" fontId="7" fillId="0" borderId="4" xfId="1" applyNumberFormat="1" applyFont="1" applyBorder="1"/>
    <xf numFmtId="0" fontId="7" fillId="0" borderId="4" xfId="1" applyFont="1" applyBorder="1" applyAlignment="1">
      <alignment horizontal="left"/>
    </xf>
    <xf numFmtId="0" fontId="5" fillId="0" borderId="6" xfId="1" applyFont="1" applyBorder="1" applyAlignment="1">
      <alignment horizontal="left"/>
    </xf>
    <xf numFmtId="164" fontId="5" fillId="0" borderId="3" xfId="1" applyNumberFormat="1" applyFont="1" applyBorder="1" applyAlignment="1">
      <alignment horizontal="right"/>
    </xf>
    <xf numFmtId="0" fontId="8" fillId="2" borderId="2" xfId="1" applyFont="1" applyFill="1" applyBorder="1" applyAlignment="1">
      <alignment horizontal="center" vertical="center" wrapText="1"/>
    </xf>
    <xf numFmtId="14" fontId="8" fillId="2" borderId="9" xfId="1" applyNumberFormat="1" applyFont="1" applyFill="1" applyBorder="1" applyAlignment="1">
      <alignment horizontal="center" vertical="center"/>
    </xf>
    <xf numFmtId="0" fontId="13" fillId="0" borderId="6" xfId="1" applyFont="1" applyBorder="1" applyAlignment="1">
      <alignment horizontal="left"/>
    </xf>
    <xf numFmtId="164" fontId="7" fillId="0" borderId="0" xfId="1" applyNumberFormat="1" applyFont="1"/>
    <xf numFmtId="165" fontId="5" fillId="0" borderId="6" xfId="1" applyNumberFormat="1" applyFont="1" applyBorder="1"/>
    <xf numFmtId="165" fontId="7" fillId="0" borderId="3" xfId="1" applyNumberFormat="1" applyFont="1" applyBorder="1" applyAlignment="1">
      <alignment horizontal="right"/>
    </xf>
    <xf numFmtId="164" fontId="14" fillId="0" borderId="4" xfId="1" applyNumberFormat="1" applyFont="1" applyBorder="1"/>
    <xf numFmtId="164" fontId="8" fillId="0" borderId="3" xfId="1" applyNumberFormat="1" applyFont="1" applyBorder="1" applyAlignment="1">
      <alignment horizontal="right"/>
    </xf>
    <xf numFmtId="164" fontId="14" fillId="0" borderId="0" xfId="1" applyNumberFormat="1" applyFont="1"/>
    <xf numFmtId="164" fontId="8" fillId="0" borderId="0" xfId="1" applyNumberFormat="1" applyFont="1"/>
    <xf numFmtId="164" fontId="7" fillId="0" borderId="4" xfId="0" applyNumberFormat="1" applyFont="1" applyBorder="1"/>
    <xf numFmtId="164" fontId="7" fillId="0" borderId="3" xfId="0" applyNumberFormat="1" applyFont="1" applyBorder="1" applyAlignment="1">
      <alignment horizontal="right"/>
    </xf>
    <xf numFmtId="164" fontId="7" fillId="0" borderId="11" xfId="0" applyNumberFormat="1" applyFont="1" applyBorder="1" applyAlignment="1">
      <alignment horizontal="right"/>
    </xf>
    <xf numFmtId="164" fontId="5" fillId="0" borderId="4" xfId="0" applyNumberFormat="1" applyFont="1" applyBorder="1"/>
    <xf numFmtId="0" fontId="8" fillId="2" borderId="2" xfId="8" applyFont="1" applyFill="1" applyBorder="1" applyAlignment="1">
      <alignment horizontal="center" vertical="center" wrapText="1"/>
    </xf>
    <xf numFmtId="0" fontId="5" fillId="5" borderId="0" xfId="0" applyFont="1" applyFill="1"/>
    <xf numFmtId="168" fontId="5" fillId="0" borderId="14" xfId="8" applyNumberFormat="1" applyFont="1" applyBorder="1"/>
    <xf numFmtId="168" fontId="5" fillId="0" borderId="4" xfId="8" applyNumberFormat="1" applyFont="1" applyBorder="1"/>
    <xf numFmtId="168" fontId="5" fillId="5" borderId="0" xfId="0" applyNumberFormat="1" applyFont="1" applyFill="1"/>
    <xf numFmtId="168" fontId="14" fillId="0" borderId="4" xfId="8" applyNumberFormat="1" applyFont="1" applyBorder="1"/>
    <xf numFmtId="14" fontId="8" fillId="2" borderId="2" xfId="8" applyNumberFormat="1" applyFont="1" applyFill="1" applyBorder="1" applyAlignment="1">
      <alignment horizontal="right"/>
    </xf>
    <xf numFmtId="2" fontId="5" fillId="5" borderId="0" xfId="0" applyNumberFormat="1" applyFont="1" applyFill="1"/>
    <xf numFmtId="0" fontId="15" fillId="5" borderId="0" xfId="8" applyFont="1" applyFill="1" applyAlignment="1">
      <alignment horizontal="right" vertical="center"/>
    </xf>
    <xf numFmtId="0" fontId="16" fillId="5" borderId="0" xfId="8" applyFont="1" applyFill="1" applyAlignment="1">
      <alignment horizontal="center" vertical="center" wrapText="1"/>
    </xf>
    <xf numFmtId="0" fontId="17" fillId="5" borderId="0" xfId="0" applyFont="1" applyFill="1"/>
    <xf numFmtId="169" fontId="5" fillId="5" borderId="0" xfId="0" applyNumberFormat="1" applyFont="1" applyFill="1"/>
    <xf numFmtId="4" fontId="5" fillId="5" borderId="0" xfId="0" applyNumberFormat="1" applyFont="1" applyFill="1"/>
    <xf numFmtId="4" fontId="18" fillId="5" borderId="0" xfId="0" applyNumberFormat="1" applyFont="1" applyFill="1"/>
    <xf numFmtId="0" fontId="5" fillId="0" borderId="0" xfId="0" applyFont="1"/>
    <xf numFmtId="169" fontId="5" fillId="0" borderId="0" xfId="0" applyNumberFormat="1" applyFont="1"/>
    <xf numFmtId="170" fontId="5" fillId="0" borderId="0" xfId="0" applyNumberFormat="1" applyFont="1"/>
    <xf numFmtId="0" fontId="8" fillId="2" borderId="2" xfId="10" applyFont="1" applyFill="1" applyBorder="1" applyAlignment="1">
      <alignment horizontal="center" vertical="center" wrapText="1"/>
    </xf>
    <xf numFmtId="0" fontId="16" fillId="5" borderId="0" xfId="10" applyFont="1" applyFill="1" applyAlignment="1">
      <alignment horizontal="center" vertical="center" wrapText="1"/>
    </xf>
    <xf numFmtId="0" fontId="7" fillId="0" borderId="0" xfId="1" applyFont="1" applyAlignment="1">
      <alignment horizontal="left"/>
    </xf>
    <xf numFmtId="0" fontId="7" fillId="0" borderId="7" xfId="1" applyFont="1" applyBorder="1" applyAlignment="1">
      <alignment wrapText="1"/>
    </xf>
    <xf numFmtId="14" fontId="8" fillId="2" borderId="9" xfId="1" applyNumberFormat="1" applyFont="1" applyFill="1" applyBorder="1" applyAlignment="1">
      <alignment horizontal="center" vertical="center" wrapText="1"/>
    </xf>
    <xf numFmtId="0" fontId="5" fillId="0" borderId="7" xfId="1" applyFont="1" applyBorder="1" applyAlignment="1">
      <alignment horizontal="left"/>
    </xf>
    <xf numFmtId="0" fontId="5" fillId="0" borderId="7" xfId="1" applyFont="1" applyBorder="1" applyAlignment="1">
      <alignment horizontal="left" wrapText="1"/>
    </xf>
    <xf numFmtId="0" fontId="7" fillId="2" borderId="3" xfId="1" applyFont="1" applyFill="1" applyBorder="1" applyAlignment="1">
      <alignment horizontal="left"/>
    </xf>
    <xf numFmtId="165" fontId="5" fillId="5" borderId="0" xfId="0" applyNumberFormat="1" applyFont="1" applyFill="1" applyAlignment="1">
      <alignment wrapText="1"/>
    </xf>
    <xf numFmtId="170" fontId="5" fillId="0" borderId="0" xfId="0" applyNumberFormat="1" applyFont="1" applyAlignment="1">
      <alignment wrapText="1"/>
    </xf>
    <xf numFmtId="0" fontId="5" fillId="0" borderId="7" xfId="1" applyFont="1" applyBorder="1"/>
    <xf numFmtId="0" fontId="5" fillId="0" borderId="12" xfId="1" applyFont="1" applyBorder="1"/>
    <xf numFmtId="0" fontId="5" fillId="0" borderId="4" xfId="1" applyFont="1" applyBorder="1" applyAlignment="1">
      <alignment horizontal="left" vertical="top" wrapText="1"/>
    </xf>
    <xf numFmtId="168" fontId="5" fillId="0" borderId="0" xfId="0" applyNumberFormat="1" applyFont="1" applyAlignment="1">
      <alignment vertical="top" wrapText="1"/>
    </xf>
    <xf numFmtId="168" fontId="5" fillId="5" borderId="0" xfId="0" applyNumberFormat="1" applyFont="1" applyFill="1" applyAlignment="1">
      <alignment vertical="top" wrapText="1"/>
    </xf>
    <xf numFmtId="165" fontId="5" fillId="5" borderId="0" xfId="0" applyNumberFormat="1" applyFont="1" applyFill="1" applyAlignment="1">
      <alignment vertical="top" wrapText="1"/>
    </xf>
    <xf numFmtId="0" fontId="7" fillId="2" borderId="1" xfId="1" applyFont="1" applyFill="1" applyBorder="1"/>
    <xf numFmtId="0" fontId="5" fillId="0" borderId="4" xfId="1" applyFont="1" applyBorder="1"/>
    <xf numFmtId="0" fontId="5" fillId="0" borderId="4" xfId="1" applyFont="1" applyBorder="1" applyAlignment="1">
      <alignment wrapText="1"/>
    </xf>
    <xf numFmtId="0" fontId="7" fillId="0" borderId="4" xfId="1" applyFont="1" applyBorder="1" applyAlignment="1">
      <alignment wrapText="1"/>
    </xf>
    <xf numFmtId="0" fontId="7" fillId="0" borderId="8" xfId="1" applyFont="1" applyBorder="1" applyAlignment="1">
      <alignment horizontal="left"/>
    </xf>
    <xf numFmtId="0" fontId="8" fillId="2" borderId="2" xfId="1" applyFont="1" applyFill="1" applyBorder="1" applyAlignment="1">
      <alignment horizontal="center"/>
    </xf>
    <xf numFmtId="0" fontId="7" fillId="2" borderId="0" xfId="1" applyFont="1" applyFill="1" applyAlignment="1">
      <alignment horizontal="left"/>
    </xf>
    <xf numFmtId="0" fontId="5" fillId="0" borderId="4" xfId="1" applyFont="1" applyBorder="1" applyAlignment="1">
      <alignment horizontal="left" wrapText="1"/>
    </xf>
    <xf numFmtId="164" fontId="7" fillId="0" borderId="10" xfId="1" applyNumberFormat="1" applyFont="1" applyBorder="1"/>
    <xf numFmtId="0" fontId="8" fillId="2" borderId="9" xfId="1" applyFont="1" applyFill="1" applyBorder="1" applyAlignment="1">
      <alignment horizontal="center" vertical="center"/>
    </xf>
    <xf numFmtId="0" fontId="5" fillId="0" borderId="4" xfId="1" applyFont="1" applyBorder="1" applyAlignment="1">
      <alignment horizontal="left" vertical="center" wrapText="1" indent="1"/>
    </xf>
    <xf numFmtId="0" fontId="5" fillId="0" borderId="4" xfId="1" applyFont="1" applyBorder="1" applyAlignment="1">
      <alignment horizontal="left" indent="1"/>
    </xf>
    <xf numFmtId="0" fontId="5" fillId="0" borderId="4" xfId="1" applyFont="1" applyBorder="1" applyAlignment="1">
      <alignment horizontal="left" indent="2"/>
    </xf>
    <xf numFmtId="0" fontId="7" fillId="0" borderId="3" xfId="1" applyFont="1" applyBorder="1" applyAlignment="1">
      <alignment horizontal="left" wrapText="1"/>
    </xf>
    <xf numFmtId="0" fontId="7" fillId="0" borderId="3" xfId="1" applyFont="1" applyBorder="1" applyAlignment="1">
      <alignment horizontal="left"/>
    </xf>
    <xf numFmtId="0" fontId="5" fillId="0" borderId="0" xfId="1" applyFont="1" applyAlignment="1">
      <alignment wrapText="1"/>
    </xf>
    <xf numFmtId="0" fontId="7" fillId="0" borderId="10" xfId="1" applyFont="1" applyBorder="1" applyAlignment="1">
      <alignment horizontal="left"/>
    </xf>
    <xf numFmtId="0" fontId="8" fillId="2" borderId="0" xfId="1" applyFont="1" applyFill="1" applyAlignment="1">
      <alignment horizontal="center" vertical="center"/>
    </xf>
    <xf numFmtId="0" fontId="5" fillId="0" borderId="12" xfId="1" applyFont="1" applyBorder="1" applyAlignment="1">
      <alignment horizontal="left"/>
    </xf>
    <xf numFmtId="3" fontId="5" fillId="5" borderId="0" xfId="9" applyNumberFormat="1" applyFont="1" applyFill="1" applyAlignment="1">
      <alignment horizontal="left" vertical="center" wrapText="1"/>
    </xf>
    <xf numFmtId="0" fontId="8" fillId="2" borderId="0" xfId="8" applyFont="1" applyFill="1" applyAlignment="1">
      <alignment horizontal="center" vertical="center"/>
    </xf>
    <xf numFmtId="0" fontId="5" fillId="0" borderId="0" xfId="1" quotePrefix="1" applyFont="1" applyAlignment="1">
      <alignment horizontal="left" indent="1"/>
    </xf>
    <xf numFmtId="0" fontId="5" fillId="0" borderId="3" xfId="1" applyFont="1" applyBorder="1" applyAlignment="1">
      <alignment horizontal="left" wrapText="1" indent="1"/>
    </xf>
    <xf numFmtId="49" fontId="5" fillId="0" borderId="0" xfId="1" applyNumberFormat="1" applyFont="1" applyAlignment="1">
      <alignment horizontal="left" indent="1"/>
    </xf>
    <xf numFmtId="49" fontId="5" fillId="0" borderId="3" xfId="1" applyNumberFormat="1" applyFont="1" applyBorder="1" applyAlignment="1">
      <alignment horizontal="left" indent="1"/>
    </xf>
    <xf numFmtId="0" fontId="5" fillId="0" borderId="0" xfId="1" applyFont="1" applyAlignment="1">
      <alignment horizontal="left" indent="1"/>
    </xf>
    <xf numFmtId="14" fontId="8" fillId="2" borderId="2" xfId="1" applyNumberFormat="1" applyFont="1" applyFill="1" applyBorder="1" applyAlignment="1">
      <alignment horizontal="center"/>
    </xf>
    <xf numFmtId="164" fontId="7" fillId="0" borderId="5" xfId="0" applyNumberFormat="1" applyFont="1" applyBorder="1"/>
    <xf numFmtId="164" fontId="5" fillId="0" borderId="4" xfId="0" applyNumberFormat="1" applyFont="1" applyBorder="1" applyAlignment="1">
      <alignment wrapText="1"/>
    </xf>
    <xf numFmtId="164" fontId="7" fillId="0" borderId="4" xfId="0" applyNumberFormat="1" applyFont="1" applyBorder="1" applyAlignment="1">
      <alignment wrapText="1"/>
    </xf>
    <xf numFmtId="164" fontId="5" fillId="0" borderId="4" xfId="0" applyNumberFormat="1" applyFont="1" applyBorder="1" applyAlignment="1">
      <alignment vertical="center"/>
    </xf>
    <xf numFmtId="164" fontId="5" fillId="0" borderId="4" xfId="0" applyNumberFormat="1" applyFont="1" applyBorder="1" applyAlignment="1">
      <alignment horizontal="right" vertical="center"/>
    </xf>
    <xf numFmtId="165" fontId="5" fillId="0" borderId="4" xfId="0" applyNumberFormat="1" applyFont="1" applyBorder="1" applyAlignment="1">
      <alignment horizontal="right" vertical="center"/>
    </xf>
    <xf numFmtId="0" fontId="8" fillId="6" borderId="0" xfId="1" applyFont="1" applyFill="1" applyAlignment="1">
      <alignment horizontal="center" wrapText="1"/>
    </xf>
    <xf numFmtId="168" fontId="19" fillId="0" borderId="15" xfId="8" applyNumberFormat="1" applyFont="1" applyBorder="1"/>
    <xf numFmtId="168" fontId="19" fillId="0" borderId="16" xfId="8" applyNumberFormat="1" applyFont="1" applyBorder="1"/>
    <xf numFmtId="168" fontId="14" fillId="0" borderId="16" xfId="8" applyNumberFormat="1" applyFont="1" applyBorder="1"/>
    <xf numFmtId="0" fontId="19" fillId="7" borderId="0" xfId="0" applyFont="1" applyFill="1"/>
    <xf numFmtId="14" fontId="8" fillId="6" borderId="17" xfId="8" applyNumberFormat="1" applyFont="1" applyFill="1" applyBorder="1" applyAlignment="1">
      <alignment horizontal="right"/>
    </xf>
    <xf numFmtId="2" fontId="19" fillId="7" borderId="0" xfId="0" applyNumberFormat="1" applyFont="1" applyFill="1"/>
    <xf numFmtId="168" fontId="19" fillId="7" borderId="0" xfId="0" applyNumberFormat="1" applyFont="1" applyFill="1"/>
    <xf numFmtId="0" fontId="20" fillId="7" borderId="0" xfId="8" applyFont="1" applyFill="1" applyAlignment="1">
      <alignment horizontal="center" vertical="center" wrapText="1"/>
    </xf>
    <xf numFmtId="169" fontId="19" fillId="0" borderId="0" xfId="0" applyNumberFormat="1" applyFont="1"/>
    <xf numFmtId="169" fontId="19" fillId="7" borderId="0" xfId="0" applyNumberFormat="1" applyFont="1" applyFill="1"/>
    <xf numFmtId="170" fontId="19" fillId="0" borderId="0" xfId="0" applyNumberFormat="1" applyFont="1"/>
    <xf numFmtId="14" fontId="8" fillId="2" borderId="0" xfId="8" applyNumberFormat="1" applyFont="1" applyFill="1" applyAlignment="1">
      <alignment horizontal="center" vertical="center"/>
    </xf>
    <xf numFmtId="14" fontId="8" fillId="6" borderId="17" xfId="1" applyNumberFormat="1" applyFont="1" applyFill="1" applyBorder="1" applyAlignment="1">
      <alignment horizontal="right"/>
    </xf>
    <xf numFmtId="164" fontId="21" fillId="8" borderId="18" xfId="0" applyNumberFormat="1" applyFont="1" applyFill="1" applyBorder="1"/>
    <xf numFmtId="164" fontId="19" fillId="8" borderId="16" xfId="0" applyNumberFormat="1" applyFont="1" applyFill="1" applyBorder="1" applyAlignment="1">
      <alignment wrapText="1"/>
    </xf>
    <xf numFmtId="164" fontId="21" fillId="6" borderId="19" xfId="1" applyNumberFormat="1" applyFont="1" applyFill="1" applyBorder="1"/>
    <xf numFmtId="14" fontId="8" fillId="6" borderId="20" xfId="1" applyNumberFormat="1" applyFont="1" applyFill="1" applyBorder="1" applyAlignment="1">
      <alignment horizontal="center" vertical="center"/>
    </xf>
    <xf numFmtId="164" fontId="21" fillId="0" borderId="0" xfId="1" applyNumberFormat="1" applyFont="1" applyAlignment="1">
      <alignment horizontal="right"/>
    </xf>
    <xf numFmtId="164" fontId="21" fillId="6" borderId="0" xfId="1" applyNumberFormat="1" applyFont="1" applyFill="1"/>
    <xf numFmtId="164" fontId="21" fillId="6" borderId="20" xfId="1" applyNumberFormat="1" applyFont="1" applyFill="1" applyBorder="1" applyAlignment="1">
      <alignment horizontal="right"/>
    </xf>
    <xf numFmtId="164" fontId="21" fillId="0" borderId="3" xfId="1" applyNumberFormat="1" applyFont="1" applyBorder="1" applyAlignment="1">
      <alignment horizontal="right"/>
    </xf>
    <xf numFmtId="165" fontId="21" fillId="0" borderId="3" xfId="1" applyNumberFormat="1" applyFont="1" applyBorder="1" applyAlignment="1">
      <alignment horizontal="right"/>
    </xf>
    <xf numFmtId="164" fontId="21" fillId="0" borderId="22" xfId="1" applyNumberFormat="1" applyFont="1" applyBorder="1" applyAlignment="1">
      <alignment horizontal="right"/>
    </xf>
    <xf numFmtId="164" fontId="19" fillId="0" borderId="0" xfId="1" applyNumberFormat="1" applyFont="1"/>
    <xf numFmtId="164" fontId="21" fillId="0" borderId="16" xfId="0" applyNumberFormat="1" applyFont="1" applyBorder="1"/>
    <xf numFmtId="14" fontId="8" fillId="2" borderId="0" xfId="1" applyNumberFormat="1" applyFont="1" applyFill="1" applyAlignment="1">
      <alignment horizontal="right"/>
    </xf>
    <xf numFmtId="164" fontId="7" fillId="2" borderId="0" xfId="1" applyNumberFormat="1" applyFont="1" applyFill="1" applyAlignment="1">
      <alignment horizontal="right"/>
    </xf>
    <xf numFmtId="164" fontId="21" fillId="0" borderId="18" xfId="0" applyNumberFormat="1" applyFont="1" applyBorder="1"/>
    <xf numFmtId="164" fontId="19" fillId="0" borderId="16" xfId="0" applyNumberFormat="1" applyFont="1" applyBorder="1" applyAlignment="1">
      <alignment wrapText="1"/>
    </xf>
    <xf numFmtId="164" fontId="21" fillId="0" borderId="16" xfId="0" applyNumberFormat="1" applyFont="1" applyBorder="1" applyAlignment="1">
      <alignment wrapText="1"/>
    </xf>
    <xf numFmtId="164" fontId="19" fillId="0" borderId="16" xfId="0" applyNumberFormat="1" applyFont="1" applyBorder="1"/>
    <xf numFmtId="164" fontId="19" fillId="0" borderId="16" xfId="0" applyNumberFormat="1" applyFont="1" applyBorder="1" applyAlignment="1">
      <alignment vertical="center"/>
    </xf>
    <xf numFmtId="164" fontId="19" fillId="0" borderId="21" xfId="0" applyNumberFormat="1" applyFont="1" applyBorder="1" applyAlignment="1">
      <alignment vertical="center"/>
    </xf>
    <xf numFmtId="164" fontId="19" fillId="0" borderId="16" xfId="0" applyNumberFormat="1" applyFont="1" applyBorder="1" applyAlignment="1">
      <alignment horizontal="right" vertical="center"/>
    </xf>
    <xf numFmtId="165" fontId="19" fillId="0" borderId="16" xfId="0" applyNumberFormat="1" applyFont="1" applyBorder="1" applyAlignment="1">
      <alignment horizontal="right" vertical="center"/>
    </xf>
    <xf numFmtId="164" fontId="19" fillId="0" borderId="3" xfId="1" applyNumberFormat="1" applyFont="1" applyBorder="1" applyAlignment="1">
      <alignment horizontal="right"/>
    </xf>
    <xf numFmtId="0" fontId="13" fillId="0" borderId="0" xfId="1" applyFont="1" applyAlignment="1">
      <alignment horizontal="left"/>
    </xf>
    <xf numFmtId="164" fontId="21" fillId="0" borderId="3" xfId="0" applyNumberFormat="1" applyFont="1" applyBorder="1" applyAlignment="1">
      <alignment horizontal="right"/>
    </xf>
    <xf numFmtId="164" fontId="21" fillId="0" borderId="11" xfId="0" applyNumberFormat="1" applyFont="1" applyBorder="1" applyAlignment="1">
      <alignment horizontal="right"/>
    </xf>
    <xf numFmtId="164" fontId="7" fillId="9" borderId="4" xfId="0" applyNumberFormat="1" applyFont="1" applyFill="1" applyBorder="1"/>
    <xf numFmtId="164" fontId="7" fillId="3" borderId="4" xfId="0" applyNumberFormat="1" applyFont="1" applyFill="1" applyBorder="1"/>
    <xf numFmtId="164" fontId="5" fillId="9" borderId="4" xfId="0" applyNumberFormat="1" applyFont="1" applyFill="1" applyBorder="1"/>
    <xf numFmtId="164" fontId="5" fillId="3" borderId="4" xfId="0" applyNumberFormat="1" applyFont="1" applyFill="1" applyBorder="1"/>
    <xf numFmtId="164" fontId="21" fillId="8" borderId="16" xfId="0" applyNumberFormat="1" applyFont="1" applyFill="1" applyBorder="1" applyAlignment="1">
      <alignment wrapText="1"/>
    </xf>
    <xf numFmtId="164" fontId="21" fillId="0" borderId="18" xfId="0" applyNumberFormat="1" applyFont="1" applyBorder="1" applyAlignment="1">
      <alignment horizontal="right"/>
    </xf>
    <xf numFmtId="164" fontId="19" fillId="0" borderId="16" xfId="0" applyNumberFormat="1" applyFont="1" applyBorder="1" applyAlignment="1">
      <alignment horizontal="right"/>
    </xf>
    <xf numFmtId="164" fontId="19" fillId="0" borderId="21" xfId="0" applyNumberFormat="1" applyFont="1" applyBorder="1" applyAlignment="1">
      <alignment horizontal="right" vertical="center"/>
    </xf>
    <xf numFmtId="164" fontId="21" fillId="0" borderId="16" xfId="0" applyNumberFormat="1" applyFont="1" applyBorder="1" applyAlignment="1">
      <alignment horizontal="right"/>
    </xf>
    <xf numFmtId="164" fontId="7" fillId="9" borderId="5" xfId="0" applyNumberFormat="1" applyFont="1" applyFill="1" applyBorder="1"/>
    <xf numFmtId="164" fontId="5" fillId="3" borderId="4" xfId="0" applyNumberFormat="1" applyFont="1" applyFill="1" applyBorder="1" applyAlignment="1">
      <alignment horizontal="right" vertical="center"/>
    </xf>
    <xf numFmtId="165" fontId="5" fillId="3" borderId="4" xfId="0" applyNumberFormat="1" applyFont="1" applyFill="1" applyBorder="1" applyAlignment="1">
      <alignment horizontal="right" vertical="center"/>
    </xf>
    <xf numFmtId="169" fontId="5" fillId="0" borderId="0" xfId="0" applyNumberFormat="1" applyFont="1" applyAlignment="1">
      <alignment wrapText="1"/>
    </xf>
    <xf numFmtId="2" fontId="5" fillId="5" borderId="0" xfId="9" applyNumberFormat="1" applyFont="1" applyFill="1" applyAlignment="1">
      <alignment horizontal="right" vertical="center" wrapText="1"/>
    </xf>
    <xf numFmtId="2" fontId="5" fillId="5" borderId="0" xfId="0" applyNumberFormat="1" applyFont="1" applyFill="1" applyAlignment="1">
      <alignment horizontal="right" wrapText="1"/>
    </xf>
    <xf numFmtId="164" fontId="5" fillId="9" borderId="4" xfId="0" applyNumberFormat="1" applyFont="1" applyFill="1" applyBorder="1" applyAlignment="1">
      <alignment vertical="center"/>
    </xf>
    <xf numFmtId="164" fontId="5" fillId="9" borderId="7" xfId="0" applyNumberFormat="1" applyFont="1" applyFill="1" applyBorder="1" applyAlignment="1">
      <alignment vertical="center"/>
    </xf>
    <xf numFmtId="0" fontId="5" fillId="0" borderId="4" xfId="1" applyFont="1" applyBorder="1" applyAlignment="1">
      <alignment horizontal="left"/>
    </xf>
    <xf numFmtId="0" fontId="8" fillId="2" borderId="2" xfId="1" applyFont="1" applyFill="1" applyBorder="1" applyAlignment="1">
      <alignment horizontal="center" vertical="center"/>
    </xf>
    <xf numFmtId="0" fontId="8" fillId="2" borderId="0" xfId="1" applyFont="1" applyFill="1" applyAlignment="1">
      <alignment horizontal="center" vertical="center"/>
    </xf>
    <xf numFmtId="0" fontId="7" fillId="0" borderId="8" xfId="1" applyFont="1" applyBorder="1" applyAlignment="1">
      <alignment horizontal="left"/>
    </xf>
    <xf numFmtId="0" fontId="7" fillId="0" borderId="4" xfId="1" applyFont="1" applyBorder="1" applyAlignment="1">
      <alignment horizontal="left"/>
    </xf>
    <xf numFmtId="0" fontId="7" fillId="0" borderId="10" xfId="1" applyFont="1" applyBorder="1" applyAlignment="1">
      <alignment horizontal="left"/>
    </xf>
    <xf numFmtId="0" fontId="7" fillId="0" borderId="3" xfId="1" applyFont="1" applyBorder="1" applyAlignment="1">
      <alignment horizontal="left"/>
    </xf>
    <xf numFmtId="0" fontId="7" fillId="0" borderId="0" xfId="1" applyFont="1" applyAlignment="1">
      <alignment horizontal="left"/>
    </xf>
    <xf numFmtId="0" fontId="5" fillId="0" borderId="4" xfId="1" applyFont="1" applyBorder="1"/>
    <xf numFmtId="0" fontId="7" fillId="0" borderId="4" xfId="1" applyFont="1" applyBorder="1"/>
    <xf numFmtId="0" fontId="7" fillId="0" borderId="11" xfId="1" applyFont="1" applyBorder="1" applyAlignment="1">
      <alignment horizontal="left"/>
    </xf>
    <xf numFmtId="0" fontId="5" fillId="0" borderId="6" xfId="1" applyFont="1" applyBorder="1" applyAlignment="1">
      <alignment horizontal="left"/>
    </xf>
    <xf numFmtId="0" fontId="7" fillId="0" borderId="6" xfId="1" applyFont="1" applyBorder="1" applyAlignment="1">
      <alignment horizontal="left"/>
    </xf>
    <xf numFmtId="0" fontId="5" fillId="0" borderId="7" xfId="1" applyFont="1" applyBorder="1"/>
    <xf numFmtId="0" fontId="5" fillId="0" borderId="0" xfId="1" applyFont="1"/>
    <xf numFmtId="0" fontId="7" fillId="0" borderId="3" xfId="1" applyFont="1" applyBorder="1"/>
    <xf numFmtId="43" fontId="5" fillId="0" borderId="0" xfId="11" applyFont="1"/>
    <xf numFmtId="4" fontId="5" fillId="5" borderId="0" xfId="1" applyNumberFormat="1" applyFont="1" applyFill="1"/>
    <xf numFmtId="4" fontId="7" fillId="5" borderId="0" xfId="1" applyNumberFormat="1" applyFont="1" applyFill="1"/>
    <xf numFmtId="3" fontId="5" fillId="5" borderId="0" xfId="1" applyNumberFormat="1" applyFont="1" applyFill="1"/>
    <xf numFmtId="164" fontId="5" fillId="5" borderId="0" xfId="1" applyNumberFormat="1" applyFont="1" applyFill="1"/>
    <xf numFmtId="0" fontId="5" fillId="5" borderId="0" xfId="1" applyFont="1" applyFill="1"/>
  </cellXfs>
  <cellStyles count="12">
    <cellStyle name="1TIM podkr" xfId="3" xr:uid="{B0EE4BAB-AA1E-4BB4-AE57-08E4E9209276}"/>
    <cellStyle name="1TIM szary" xfId="4" xr:uid="{14CF4B69-F1DF-4F1D-9229-278E40739C7C}"/>
    <cellStyle name="Dziesiętny" xfId="11" builtinId="3"/>
    <cellStyle name="Norm. 2" xfId="6" xr:uid="{CE290E96-3632-4D47-B96C-29B3A59BD938}"/>
    <cellStyle name="Norm. 2 2" xfId="9" xr:uid="{E6FD161D-17F5-4777-BB0E-6FF922336431}"/>
    <cellStyle name="Normalny" xfId="0" builtinId="0"/>
    <cellStyle name="Normalny 2" xfId="1" xr:uid="{A81373F9-3BAE-41C4-8D26-B78688F15544}"/>
    <cellStyle name="Normalny 2 2" xfId="2" xr:uid="{97BF90FA-0376-4EA2-87D8-137F6904C9DF}"/>
    <cellStyle name="Normalny 2 3" xfId="5" xr:uid="{20585B32-571C-47E5-A91F-2D8ED016A10E}"/>
    <cellStyle name="Normalny 2 3 2" xfId="10" xr:uid="{D4762AE2-6424-4E56-B468-7A0E881B30CF}"/>
    <cellStyle name="Normalny 2 4" xfId="8" xr:uid="{4A49B56F-D73A-464F-9F5D-E8139DC9EC66}"/>
    <cellStyle name="Procentowy 2" xfId="7" xr:uid="{595C674D-27C6-4160-B92D-59F561753B5C}"/>
  </cellStyles>
  <dxfs count="2">
    <dxf>
      <fill>
        <patternFill>
          <bgColor rgb="FF33CC33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DD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9C495F-E330-4E6E-A6B2-814B0D8C23D4}">
  <sheetPr>
    <tabColor rgb="FFFFDD00"/>
  </sheetPr>
  <dimension ref="A1"/>
  <sheetViews>
    <sheetView workbookViewId="0">
      <selection activeCell="F30" sqref="F30"/>
    </sheetView>
  </sheetViews>
  <sheetFormatPr defaultRowHeight="14.4" x14ac:dyDescent="0.3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8F3E2A-F98A-462A-93BE-C1EBD9E1C690}">
  <dimension ref="B1:X950"/>
  <sheetViews>
    <sheetView showGridLines="0" topLeftCell="B1" zoomScaleNormal="100" workbookViewId="0">
      <pane xSplit="1" ySplit="1" topLeftCell="C2" activePane="bottomRight" state="frozen"/>
      <selection pane="topRight" activeCell="H1" sqref="H1"/>
      <selection pane="bottomLeft" activeCell="B2" sqref="B2"/>
      <selection pane="bottomRight" activeCell="E11" sqref="E11"/>
    </sheetView>
  </sheetViews>
  <sheetFormatPr defaultColWidth="8.6640625" defaultRowHeight="11.4" x14ac:dyDescent="0.2"/>
  <cols>
    <col min="1" max="1" width="8.6640625" style="1"/>
    <col min="2" max="2" width="46" style="1" customWidth="1"/>
    <col min="3" max="3" width="28.21875" style="1" customWidth="1"/>
    <col min="4" max="4" width="24.5546875" style="1" customWidth="1"/>
    <col min="5" max="5" width="26.44140625" style="1" customWidth="1"/>
    <col min="6" max="6" width="22.5546875" style="1" customWidth="1"/>
    <col min="7" max="7" width="18.109375" style="1" customWidth="1"/>
    <col min="8" max="8" width="22.33203125" style="1" customWidth="1"/>
    <col min="9" max="9" width="16.44140625" style="1" customWidth="1"/>
    <col min="10" max="10" width="14.5546875" style="1" customWidth="1"/>
    <col min="11" max="24" width="12.6640625" style="1" customWidth="1"/>
    <col min="25" max="16384" width="8.6640625" style="1"/>
  </cols>
  <sheetData>
    <row r="1" spans="2:24" ht="14.25" customHeight="1" thickTop="1" thickBot="1" x14ac:dyDescent="0.3">
      <c r="B1" s="77" t="s">
        <v>164</v>
      </c>
      <c r="C1" s="10">
        <v>45382</v>
      </c>
      <c r="D1" s="10">
        <v>45291</v>
      </c>
      <c r="E1" s="118">
        <v>45199</v>
      </c>
      <c r="F1" s="131">
        <v>45107</v>
      </c>
      <c r="G1" s="118">
        <v>45016</v>
      </c>
      <c r="H1" s="10">
        <v>44926</v>
      </c>
      <c r="I1" s="10">
        <v>44834</v>
      </c>
      <c r="J1" s="10">
        <v>44742</v>
      </c>
      <c r="K1" s="98">
        <v>44651</v>
      </c>
      <c r="L1" s="26">
        <v>44561</v>
      </c>
      <c r="M1" s="26">
        <v>44469</v>
      </c>
      <c r="N1" s="26">
        <v>44377</v>
      </c>
      <c r="O1" s="26">
        <v>44286</v>
      </c>
      <c r="P1" s="10" t="s">
        <v>0</v>
      </c>
      <c r="Q1" s="10" t="s">
        <v>1</v>
      </c>
      <c r="R1" s="10">
        <v>44012</v>
      </c>
      <c r="S1" s="10">
        <v>43921</v>
      </c>
      <c r="T1" s="10" t="s">
        <v>2</v>
      </c>
      <c r="U1" s="10">
        <v>43738</v>
      </c>
      <c r="V1" s="10">
        <v>43646</v>
      </c>
      <c r="W1" s="10">
        <v>43555</v>
      </c>
      <c r="X1" s="10">
        <v>43465</v>
      </c>
    </row>
    <row r="2" spans="2:24" ht="15" customHeight="1" thickTop="1" thickBot="1" x14ac:dyDescent="0.3">
      <c r="B2" s="76" t="s">
        <v>21</v>
      </c>
      <c r="C2" s="119">
        <v>111431</v>
      </c>
      <c r="D2" s="133">
        <v>104497</v>
      </c>
      <c r="E2" s="133">
        <v>96855</v>
      </c>
      <c r="F2" s="133">
        <v>94456</v>
      </c>
      <c r="G2" s="133">
        <v>92476</v>
      </c>
      <c r="H2" s="99">
        <v>91011</v>
      </c>
      <c r="I2" s="99">
        <v>90148</v>
      </c>
      <c r="J2" s="99">
        <v>89897</v>
      </c>
      <c r="K2" s="99">
        <v>87097</v>
      </c>
      <c r="L2" s="9">
        <v>84922</v>
      </c>
      <c r="M2" s="9">
        <v>86088</v>
      </c>
      <c r="N2" s="9">
        <v>87033</v>
      </c>
      <c r="O2" s="9">
        <v>86752</v>
      </c>
      <c r="P2" s="9">
        <v>86759</v>
      </c>
      <c r="Q2" s="9">
        <v>114046</v>
      </c>
      <c r="R2" s="9">
        <v>112123</v>
      </c>
      <c r="S2" s="9">
        <v>113024</v>
      </c>
      <c r="T2" s="9">
        <v>112136</v>
      </c>
      <c r="U2" s="9">
        <v>114066</v>
      </c>
      <c r="V2" s="9">
        <v>111873</v>
      </c>
      <c r="W2" s="9">
        <v>114060</v>
      </c>
      <c r="X2" s="9">
        <v>103468</v>
      </c>
    </row>
    <row r="3" spans="2:24" ht="15" customHeight="1" thickBot="1" x14ac:dyDescent="0.25">
      <c r="B3" s="73" t="s">
        <v>22</v>
      </c>
      <c r="C3" s="120"/>
      <c r="D3" s="134"/>
      <c r="E3" s="134"/>
      <c r="F3" s="134"/>
      <c r="G3" s="134"/>
      <c r="H3" s="100"/>
      <c r="I3" s="100"/>
      <c r="J3" s="100"/>
      <c r="K3" s="100"/>
      <c r="L3" s="6">
        <v>0</v>
      </c>
      <c r="M3" s="6">
        <v>0</v>
      </c>
      <c r="N3" s="6">
        <v>0</v>
      </c>
      <c r="O3" s="6">
        <v>0</v>
      </c>
      <c r="P3" s="6">
        <v>0</v>
      </c>
      <c r="Q3" s="6">
        <v>0</v>
      </c>
      <c r="R3" s="6">
        <v>0</v>
      </c>
      <c r="S3" s="6">
        <v>0</v>
      </c>
      <c r="T3" s="6">
        <v>0</v>
      </c>
      <c r="U3" s="6">
        <v>0</v>
      </c>
      <c r="V3" s="6">
        <v>0</v>
      </c>
      <c r="W3" s="6">
        <v>0</v>
      </c>
      <c r="X3" s="6">
        <v>0</v>
      </c>
    </row>
    <row r="4" spans="2:24" ht="15" customHeight="1" thickBot="1" x14ac:dyDescent="0.25">
      <c r="B4" s="73" t="s">
        <v>23</v>
      </c>
      <c r="C4" s="120">
        <v>24412</v>
      </c>
      <c r="D4" s="134">
        <v>20712</v>
      </c>
      <c r="E4" s="134">
        <v>16890</v>
      </c>
      <c r="F4" s="134">
        <v>13644</v>
      </c>
      <c r="G4" s="134">
        <v>10342</v>
      </c>
      <c r="H4" s="100">
        <v>8311</v>
      </c>
      <c r="I4" s="100">
        <v>6341</v>
      </c>
      <c r="J4" s="100">
        <v>4637</v>
      </c>
      <c r="K4" s="100">
        <v>3613</v>
      </c>
      <c r="L4" s="6">
        <v>2612</v>
      </c>
      <c r="M4" s="6">
        <v>2739</v>
      </c>
      <c r="N4" s="6">
        <v>2935</v>
      </c>
      <c r="O4" s="6">
        <v>3265</v>
      </c>
      <c r="P4" s="6">
        <v>3432</v>
      </c>
      <c r="Q4" s="6">
        <v>3607</v>
      </c>
      <c r="R4" s="6">
        <v>3632</v>
      </c>
      <c r="S4" s="6">
        <v>3530</v>
      </c>
      <c r="T4" s="6">
        <v>3360</v>
      </c>
      <c r="U4" s="6">
        <v>3499</v>
      </c>
      <c r="V4" s="6">
        <v>3019</v>
      </c>
      <c r="W4" s="6">
        <v>3082</v>
      </c>
      <c r="X4" s="6">
        <v>3589</v>
      </c>
    </row>
    <row r="5" spans="2:24" ht="15" customHeight="1" thickBot="1" x14ac:dyDescent="0.25">
      <c r="B5" s="73" t="s">
        <v>24</v>
      </c>
      <c r="C5" s="120">
        <v>11770</v>
      </c>
      <c r="D5" s="134">
        <v>9059</v>
      </c>
      <c r="E5" s="134">
        <v>6997</v>
      </c>
      <c r="F5" s="134">
        <v>7768</v>
      </c>
      <c r="G5" s="134">
        <v>8858</v>
      </c>
      <c r="H5" s="100">
        <v>9859</v>
      </c>
      <c r="I5" s="100">
        <v>10694</v>
      </c>
      <c r="J5" s="100">
        <v>11291</v>
      </c>
      <c r="K5" s="100">
        <v>10822</v>
      </c>
      <c r="L5" s="6">
        <v>11554</v>
      </c>
      <c r="M5" s="6">
        <v>12056</v>
      </c>
      <c r="N5" s="6">
        <v>13219</v>
      </c>
      <c r="O5" s="6">
        <v>13287</v>
      </c>
      <c r="P5" s="6">
        <v>14211</v>
      </c>
      <c r="Q5" s="6">
        <v>12856</v>
      </c>
      <c r="R5" s="6">
        <v>11754</v>
      </c>
      <c r="S5" s="6">
        <v>12926</v>
      </c>
      <c r="T5" s="6">
        <v>12979</v>
      </c>
      <c r="U5" s="6">
        <v>14000</v>
      </c>
      <c r="V5" s="6">
        <v>12703</v>
      </c>
      <c r="W5" s="6">
        <v>13677</v>
      </c>
      <c r="X5" s="6">
        <v>1797</v>
      </c>
    </row>
    <row r="6" spans="2:24" ht="15" customHeight="1" thickBot="1" x14ac:dyDescent="0.25">
      <c r="B6" s="73" t="s">
        <v>25</v>
      </c>
      <c r="C6" s="120"/>
      <c r="D6" s="134"/>
      <c r="E6" s="134"/>
      <c r="F6" s="134"/>
      <c r="G6" s="134"/>
      <c r="H6" s="100"/>
      <c r="I6" s="100"/>
      <c r="J6" s="100"/>
      <c r="K6" s="100"/>
      <c r="L6" s="6">
        <v>0</v>
      </c>
      <c r="M6" s="6">
        <v>0</v>
      </c>
      <c r="N6" s="6">
        <v>0</v>
      </c>
      <c r="O6" s="6">
        <v>0</v>
      </c>
      <c r="P6" s="6">
        <v>0</v>
      </c>
      <c r="Q6" s="6">
        <v>0</v>
      </c>
      <c r="R6" s="6">
        <v>0</v>
      </c>
      <c r="S6" s="6">
        <v>0</v>
      </c>
      <c r="T6" s="6">
        <v>0</v>
      </c>
      <c r="U6" s="6">
        <v>0</v>
      </c>
      <c r="V6" s="6">
        <v>0</v>
      </c>
      <c r="W6" s="6">
        <v>0</v>
      </c>
      <c r="X6" s="6">
        <v>0</v>
      </c>
    </row>
    <row r="7" spans="2:24" ht="15" customHeight="1" thickBot="1" x14ac:dyDescent="0.25">
      <c r="B7" s="73" t="s">
        <v>26</v>
      </c>
      <c r="C7" s="120"/>
      <c r="D7" s="134"/>
      <c r="E7" s="134"/>
      <c r="F7" s="134"/>
      <c r="G7" s="134"/>
      <c r="H7" s="100"/>
      <c r="I7" s="100"/>
      <c r="J7" s="100"/>
      <c r="K7" s="100"/>
      <c r="L7" s="6"/>
      <c r="M7" s="6">
        <v>70</v>
      </c>
      <c r="N7" s="6">
        <v>75</v>
      </c>
      <c r="O7" s="6">
        <v>89</v>
      </c>
      <c r="P7" s="6">
        <v>200</v>
      </c>
      <c r="Q7" s="6">
        <v>200</v>
      </c>
      <c r="R7" s="6">
        <v>200</v>
      </c>
      <c r="S7" s="6">
        <v>200</v>
      </c>
      <c r="T7" s="6">
        <v>200</v>
      </c>
      <c r="U7" s="6">
        <v>200</v>
      </c>
      <c r="V7" s="6">
        <v>227</v>
      </c>
      <c r="W7" s="6">
        <v>261</v>
      </c>
      <c r="X7" s="6">
        <v>89</v>
      </c>
    </row>
    <row r="8" spans="2:24" ht="15" customHeight="1" thickBot="1" x14ac:dyDescent="0.3">
      <c r="B8" s="58" t="s">
        <v>116</v>
      </c>
      <c r="C8" s="120">
        <v>67045</v>
      </c>
      <c r="D8" s="134">
        <v>67045</v>
      </c>
      <c r="E8" s="134">
        <v>66680</v>
      </c>
      <c r="F8" s="134">
        <v>66315</v>
      </c>
      <c r="G8" s="134">
        <v>65948</v>
      </c>
      <c r="H8" s="100">
        <v>65582</v>
      </c>
      <c r="I8" s="100">
        <v>65335</v>
      </c>
      <c r="J8" s="100">
        <v>64943</v>
      </c>
      <c r="K8" s="100">
        <v>64551</v>
      </c>
      <c r="L8" s="6">
        <v>64160</v>
      </c>
      <c r="M8" s="6">
        <v>63158</v>
      </c>
      <c r="N8" s="6">
        <v>63030</v>
      </c>
      <c r="O8" s="6">
        <v>62903</v>
      </c>
      <c r="P8" s="6">
        <v>62773</v>
      </c>
      <c r="Q8" s="6">
        <v>91077</v>
      </c>
      <c r="R8" s="6">
        <v>91077</v>
      </c>
      <c r="S8" s="6">
        <v>91077</v>
      </c>
      <c r="T8" s="6">
        <v>91077</v>
      </c>
      <c r="U8" s="6">
        <v>91077</v>
      </c>
      <c r="V8" s="6">
        <v>91077</v>
      </c>
      <c r="W8" s="6">
        <v>91715</v>
      </c>
      <c r="X8" s="6">
        <v>91715</v>
      </c>
    </row>
    <row r="9" spans="2:24" ht="15" customHeight="1" thickBot="1" x14ac:dyDescent="0.25">
      <c r="B9" s="73" t="s">
        <v>27</v>
      </c>
      <c r="C9" s="120">
        <v>67044</v>
      </c>
      <c r="D9" s="134">
        <v>67044</v>
      </c>
      <c r="E9" s="134">
        <v>66679</v>
      </c>
      <c r="F9" s="134">
        <v>66313</v>
      </c>
      <c r="G9" s="134">
        <v>65947</v>
      </c>
      <c r="H9" s="100">
        <v>65581</v>
      </c>
      <c r="I9" s="100">
        <v>65334</v>
      </c>
      <c r="J9" s="100">
        <v>64942</v>
      </c>
      <c r="K9" s="100">
        <v>64550</v>
      </c>
      <c r="L9" s="6">
        <v>64159</v>
      </c>
      <c r="M9" s="6">
        <v>63157</v>
      </c>
      <c r="N9" s="6">
        <v>63029</v>
      </c>
      <c r="O9" s="6">
        <v>62902</v>
      </c>
      <c r="P9" s="6">
        <v>62772</v>
      </c>
      <c r="Q9" s="6">
        <v>91076</v>
      </c>
      <c r="R9" s="6">
        <v>91076</v>
      </c>
      <c r="S9" s="6">
        <v>91076</v>
      </c>
      <c r="T9" s="6">
        <v>91076</v>
      </c>
      <c r="U9" s="6">
        <v>91076</v>
      </c>
      <c r="V9" s="6">
        <v>91076</v>
      </c>
      <c r="W9" s="6">
        <v>91714</v>
      </c>
      <c r="X9" s="6">
        <v>91714</v>
      </c>
    </row>
    <row r="10" spans="2:24" ht="15" customHeight="1" thickBot="1" x14ac:dyDescent="0.25">
      <c r="B10" s="73" t="s">
        <v>28</v>
      </c>
      <c r="C10" s="120">
        <v>1</v>
      </c>
      <c r="D10" s="134">
        <v>1</v>
      </c>
      <c r="E10" s="134">
        <v>1</v>
      </c>
      <c r="F10" s="134">
        <v>1</v>
      </c>
      <c r="G10" s="134">
        <v>1</v>
      </c>
      <c r="H10" s="100">
        <v>1</v>
      </c>
      <c r="I10" s="100">
        <v>1</v>
      </c>
      <c r="J10" s="100">
        <v>1</v>
      </c>
      <c r="K10" s="100">
        <v>1</v>
      </c>
      <c r="L10" s="6">
        <v>1</v>
      </c>
      <c r="M10" s="6">
        <v>1</v>
      </c>
      <c r="N10" s="6">
        <v>1</v>
      </c>
      <c r="O10" s="6">
        <v>1</v>
      </c>
      <c r="P10" s="6">
        <v>1</v>
      </c>
      <c r="Q10" s="6">
        <v>1</v>
      </c>
      <c r="R10" s="6">
        <v>1</v>
      </c>
      <c r="S10" s="6">
        <v>1</v>
      </c>
      <c r="T10" s="6">
        <v>1</v>
      </c>
      <c r="U10" s="6">
        <v>1</v>
      </c>
      <c r="V10" s="6">
        <v>1</v>
      </c>
      <c r="W10" s="6">
        <v>1</v>
      </c>
      <c r="X10" s="6">
        <v>1</v>
      </c>
    </row>
    <row r="11" spans="2:24" ht="41.25" customHeight="1" thickBot="1" x14ac:dyDescent="0.25">
      <c r="B11" s="74" t="s">
        <v>29</v>
      </c>
      <c r="C11" s="120">
        <v>92</v>
      </c>
      <c r="D11" s="134">
        <v>92</v>
      </c>
      <c r="E11" s="134">
        <v>87</v>
      </c>
      <c r="F11" s="134">
        <v>87</v>
      </c>
      <c r="G11" s="134">
        <v>96</v>
      </c>
      <c r="H11" s="100">
        <v>153</v>
      </c>
      <c r="I11" s="100">
        <v>69</v>
      </c>
      <c r="J11" s="100">
        <v>69</v>
      </c>
      <c r="K11" s="100">
        <v>73</v>
      </c>
      <c r="L11" s="6">
        <v>83</v>
      </c>
      <c r="M11" s="6">
        <v>0</v>
      </c>
      <c r="N11" s="6">
        <v>0</v>
      </c>
      <c r="O11" s="6">
        <v>0</v>
      </c>
      <c r="P11" s="6">
        <v>0</v>
      </c>
      <c r="Q11" s="6">
        <v>0</v>
      </c>
      <c r="R11" s="6">
        <v>0</v>
      </c>
      <c r="S11" s="6">
        <v>0</v>
      </c>
      <c r="T11" s="6">
        <v>0</v>
      </c>
      <c r="U11" s="6">
        <v>0</v>
      </c>
      <c r="V11" s="6">
        <v>0</v>
      </c>
      <c r="W11" s="6">
        <v>0</v>
      </c>
      <c r="X11" s="6">
        <v>0</v>
      </c>
    </row>
    <row r="12" spans="2:24" ht="15" customHeight="1" thickBot="1" x14ac:dyDescent="0.25">
      <c r="B12" s="73" t="s">
        <v>30</v>
      </c>
      <c r="C12" s="120">
        <v>8112</v>
      </c>
      <c r="D12" s="134">
        <v>7589</v>
      </c>
      <c r="E12" s="134">
        <v>6201</v>
      </c>
      <c r="F12" s="134">
        <v>6643</v>
      </c>
      <c r="G12" s="134">
        <v>7232</v>
      </c>
      <c r="H12" s="100">
        <v>7107</v>
      </c>
      <c r="I12" s="100">
        <v>7709</v>
      </c>
      <c r="J12" s="100">
        <v>8957</v>
      </c>
      <c r="K12" s="100">
        <v>8038</v>
      </c>
      <c r="L12" s="6">
        <v>6513</v>
      </c>
      <c r="M12" s="6">
        <v>8065</v>
      </c>
      <c r="N12" s="6">
        <v>7774</v>
      </c>
      <c r="O12" s="6">
        <v>7208</v>
      </c>
      <c r="P12" s="6">
        <v>6143</v>
      </c>
      <c r="Q12" s="6">
        <v>6306</v>
      </c>
      <c r="R12" s="6">
        <v>5460</v>
      </c>
      <c r="S12" s="6">
        <v>5291</v>
      </c>
      <c r="T12" s="6">
        <v>4520</v>
      </c>
      <c r="U12" s="6">
        <v>5290</v>
      </c>
      <c r="V12" s="6">
        <v>4847</v>
      </c>
      <c r="W12" s="6">
        <v>5325</v>
      </c>
      <c r="X12" s="6">
        <v>6278</v>
      </c>
    </row>
    <row r="13" spans="2:24" ht="15" customHeight="1" thickTop="1" thickBot="1" x14ac:dyDescent="0.3">
      <c r="B13" s="76" t="s">
        <v>31</v>
      </c>
      <c r="C13" s="119">
        <v>457791</v>
      </c>
      <c r="D13" s="133">
        <v>478328</v>
      </c>
      <c r="E13" s="133">
        <v>469715</v>
      </c>
      <c r="F13" s="133">
        <v>441949</v>
      </c>
      <c r="G13" s="133">
        <v>485254</v>
      </c>
      <c r="H13" s="99">
        <v>465321</v>
      </c>
      <c r="I13" s="99">
        <v>421253</v>
      </c>
      <c r="J13" s="99">
        <v>496897</v>
      </c>
      <c r="K13" s="99">
        <v>499276</v>
      </c>
      <c r="L13" s="9">
        <v>373985</v>
      </c>
      <c r="M13" s="9">
        <v>403096</v>
      </c>
      <c r="N13" s="9">
        <v>415622</v>
      </c>
      <c r="O13" s="9">
        <v>345126</v>
      </c>
      <c r="P13" s="9">
        <v>305892</v>
      </c>
      <c r="Q13" s="9">
        <v>299800</v>
      </c>
      <c r="R13" s="9">
        <v>258809</v>
      </c>
      <c r="S13" s="9">
        <v>293964</v>
      </c>
      <c r="T13" s="9">
        <v>262321</v>
      </c>
      <c r="U13" s="9">
        <v>270235</v>
      </c>
      <c r="V13" s="9">
        <v>256386</v>
      </c>
      <c r="W13" s="9">
        <v>233148</v>
      </c>
      <c r="X13" s="9">
        <v>227760</v>
      </c>
    </row>
    <row r="14" spans="2:24" ht="15" customHeight="1" thickBot="1" x14ac:dyDescent="0.25">
      <c r="B14" s="73" t="s">
        <v>32</v>
      </c>
      <c r="C14" s="120">
        <v>146662</v>
      </c>
      <c r="D14" s="134">
        <v>165420</v>
      </c>
      <c r="E14" s="134">
        <v>157927</v>
      </c>
      <c r="F14" s="134">
        <v>165823</v>
      </c>
      <c r="G14" s="134">
        <v>181995</v>
      </c>
      <c r="H14" s="100">
        <v>165093</v>
      </c>
      <c r="I14" s="100">
        <v>136607</v>
      </c>
      <c r="J14" s="100">
        <v>198441</v>
      </c>
      <c r="K14" s="100">
        <v>163372</v>
      </c>
      <c r="L14" s="6">
        <v>138363</v>
      </c>
      <c r="M14" s="6">
        <v>163644</v>
      </c>
      <c r="N14" s="6">
        <v>157499</v>
      </c>
      <c r="O14" s="6">
        <v>113508</v>
      </c>
      <c r="P14" s="6">
        <v>102076</v>
      </c>
      <c r="Q14" s="6">
        <v>105335</v>
      </c>
      <c r="R14" s="6">
        <v>99645</v>
      </c>
      <c r="S14" s="6">
        <v>105233</v>
      </c>
      <c r="T14" s="6">
        <v>84223</v>
      </c>
      <c r="U14" s="6">
        <v>90745</v>
      </c>
      <c r="V14" s="6">
        <v>89079</v>
      </c>
      <c r="W14" s="6">
        <v>93138</v>
      </c>
      <c r="X14" s="6">
        <v>90047</v>
      </c>
    </row>
    <row r="15" spans="2:24" ht="15" customHeight="1" thickBot="1" x14ac:dyDescent="0.25">
      <c r="B15" s="73" t="s">
        <v>33</v>
      </c>
      <c r="C15" s="120">
        <v>282760</v>
      </c>
      <c r="D15" s="134">
        <v>255378</v>
      </c>
      <c r="E15" s="134">
        <v>265738</v>
      </c>
      <c r="F15" s="134">
        <v>267149</v>
      </c>
      <c r="G15" s="134">
        <v>283041</v>
      </c>
      <c r="H15" s="100">
        <v>264534</v>
      </c>
      <c r="I15" s="100">
        <v>261104</v>
      </c>
      <c r="J15" s="100">
        <v>262603</v>
      </c>
      <c r="K15" s="100">
        <v>296462</v>
      </c>
      <c r="L15" s="6">
        <v>225132</v>
      </c>
      <c r="M15" s="6">
        <v>238251</v>
      </c>
      <c r="N15" s="6">
        <v>244128</v>
      </c>
      <c r="O15" s="6">
        <v>210881</v>
      </c>
      <c r="P15" s="6">
        <v>192089</v>
      </c>
      <c r="Q15" s="6">
        <v>170495</v>
      </c>
      <c r="R15" s="6">
        <v>151494</v>
      </c>
      <c r="S15" s="6">
        <v>173363</v>
      </c>
      <c r="T15" s="6">
        <v>160449</v>
      </c>
      <c r="U15" s="6">
        <v>159665</v>
      </c>
      <c r="V15" s="6">
        <v>164117</v>
      </c>
      <c r="W15" s="6">
        <v>138722</v>
      </c>
      <c r="X15" s="6">
        <v>135860</v>
      </c>
    </row>
    <row r="16" spans="2:24" ht="15" customHeight="1" thickBot="1" x14ac:dyDescent="0.25">
      <c r="B16" s="74" t="s">
        <v>34</v>
      </c>
      <c r="C16" s="120">
        <v>0</v>
      </c>
      <c r="D16" s="134">
        <v>0</v>
      </c>
      <c r="E16" s="134">
        <v>0</v>
      </c>
      <c r="F16" s="134">
        <v>0</v>
      </c>
      <c r="G16" s="134">
        <v>0</v>
      </c>
      <c r="H16" s="100">
        <v>0</v>
      </c>
      <c r="I16" s="100">
        <v>79</v>
      </c>
      <c r="J16" s="100">
        <v>0</v>
      </c>
      <c r="K16" s="100">
        <v>0</v>
      </c>
      <c r="L16" s="6">
        <v>0</v>
      </c>
      <c r="M16" s="6">
        <v>0</v>
      </c>
      <c r="N16" s="6">
        <v>0</v>
      </c>
      <c r="O16" s="6">
        <v>0</v>
      </c>
      <c r="P16" s="6">
        <v>0</v>
      </c>
      <c r="Q16" s="6">
        <v>0</v>
      </c>
      <c r="R16" s="6">
        <v>0</v>
      </c>
      <c r="S16" s="6">
        <v>0</v>
      </c>
      <c r="T16" s="6">
        <v>0</v>
      </c>
      <c r="U16" s="6">
        <v>0</v>
      </c>
      <c r="V16" s="6">
        <v>0</v>
      </c>
      <c r="W16" s="6">
        <v>0</v>
      </c>
      <c r="X16" s="6">
        <v>0</v>
      </c>
    </row>
    <row r="17" spans="2:24" ht="15" customHeight="1" thickBot="1" x14ac:dyDescent="0.25">
      <c r="B17" s="73" t="s">
        <v>35</v>
      </c>
      <c r="C17" s="120">
        <v>27597</v>
      </c>
      <c r="D17" s="134">
        <v>56723</v>
      </c>
      <c r="E17" s="134">
        <v>45155</v>
      </c>
      <c r="F17" s="134">
        <v>7861</v>
      </c>
      <c r="G17" s="134">
        <v>19339</v>
      </c>
      <c r="H17" s="100">
        <v>34973</v>
      </c>
      <c r="I17" s="100">
        <v>22779</v>
      </c>
      <c r="J17" s="100">
        <v>34883</v>
      </c>
      <c r="K17" s="100">
        <v>38630</v>
      </c>
      <c r="L17" s="6">
        <v>9706</v>
      </c>
      <c r="M17" s="6">
        <v>483</v>
      </c>
      <c r="N17" s="6">
        <v>13204</v>
      </c>
      <c r="O17" s="6">
        <v>20137</v>
      </c>
      <c r="P17" s="6">
        <v>11105</v>
      </c>
      <c r="Q17" s="6">
        <v>23406</v>
      </c>
      <c r="R17" s="6">
        <v>6965</v>
      </c>
      <c r="S17" s="6">
        <v>14504</v>
      </c>
      <c r="T17" s="6">
        <v>17049</v>
      </c>
      <c r="U17" s="6">
        <v>19279</v>
      </c>
      <c r="V17" s="6">
        <v>2431</v>
      </c>
      <c r="W17" s="6">
        <v>669</v>
      </c>
      <c r="X17" s="6">
        <v>1330</v>
      </c>
    </row>
    <row r="18" spans="2:24" ht="15" customHeight="1" thickBot="1" x14ac:dyDescent="0.25">
      <c r="B18" s="73" t="s">
        <v>36</v>
      </c>
      <c r="C18" s="120">
        <v>772</v>
      </c>
      <c r="D18" s="134">
        <v>807</v>
      </c>
      <c r="E18" s="134">
        <v>895</v>
      </c>
      <c r="F18" s="134">
        <v>1116</v>
      </c>
      <c r="G18" s="134">
        <v>879</v>
      </c>
      <c r="H18" s="100">
        <v>722</v>
      </c>
      <c r="I18" s="100">
        <v>684</v>
      </c>
      <c r="J18" s="100">
        <v>970</v>
      </c>
      <c r="K18" s="100">
        <v>812</v>
      </c>
      <c r="L18" s="6">
        <v>784</v>
      </c>
      <c r="M18" s="6">
        <v>718</v>
      </c>
      <c r="N18" s="6">
        <v>791</v>
      </c>
      <c r="O18" s="6">
        <v>600</v>
      </c>
      <c r="P18" s="6">
        <v>622</v>
      </c>
      <c r="Q18" s="6">
        <v>564</v>
      </c>
      <c r="R18" s="6">
        <v>705</v>
      </c>
      <c r="S18" s="6">
        <v>864</v>
      </c>
      <c r="T18" s="6">
        <v>600</v>
      </c>
      <c r="U18" s="6">
        <v>546</v>
      </c>
      <c r="V18" s="6">
        <v>759</v>
      </c>
      <c r="W18" s="6">
        <v>619</v>
      </c>
      <c r="X18" s="6">
        <v>523</v>
      </c>
    </row>
    <row r="19" spans="2:24" ht="26.25" customHeight="1" thickBot="1" x14ac:dyDescent="0.3">
      <c r="B19" s="75" t="s">
        <v>37</v>
      </c>
      <c r="C19" s="149">
        <v>457791</v>
      </c>
      <c r="D19" s="135">
        <v>478328</v>
      </c>
      <c r="E19" s="135">
        <v>469715</v>
      </c>
      <c r="F19" s="134">
        <v>441949</v>
      </c>
      <c r="G19" s="135">
        <v>485254</v>
      </c>
      <c r="H19" s="101">
        <v>465321</v>
      </c>
      <c r="I19" s="101">
        <v>421253</v>
      </c>
      <c r="J19" s="101">
        <v>496897</v>
      </c>
      <c r="K19" s="101">
        <v>812</v>
      </c>
      <c r="L19" s="21">
        <v>373985</v>
      </c>
      <c r="M19" s="21">
        <v>403096</v>
      </c>
      <c r="N19" s="21">
        <v>415622</v>
      </c>
      <c r="O19" s="21">
        <v>345126</v>
      </c>
      <c r="P19" s="21">
        <v>305892</v>
      </c>
      <c r="Q19" s="21">
        <v>299800</v>
      </c>
      <c r="R19" s="21">
        <v>258809</v>
      </c>
      <c r="S19" s="21">
        <v>293964</v>
      </c>
      <c r="T19" s="21">
        <v>262321</v>
      </c>
      <c r="U19" s="21">
        <v>270235</v>
      </c>
      <c r="V19" s="21">
        <v>256386</v>
      </c>
      <c r="W19" s="21">
        <v>233148</v>
      </c>
      <c r="X19" s="21">
        <v>227760</v>
      </c>
    </row>
    <row r="20" spans="2:24" ht="39" customHeight="1" thickBot="1" x14ac:dyDescent="0.3">
      <c r="B20" s="59" t="s">
        <v>38</v>
      </c>
      <c r="C20" s="149">
        <v>35</v>
      </c>
      <c r="D20" s="135">
        <v>0</v>
      </c>
      <c r="E20" s="135">
        <v>0</v>
      </c>
      <c r="F20" s="134">
        <v>0</v>
      </c>
      <c r="G20" s="135">
        <v>0</v>
      </c>
      <c r="H20" s="101">
        <v>0</v>
      </c>
      <c r="I20" s="101">
        <v>1028</v>
      </c>
      <c r="J20" s="101">
        <v>0</v>
      </c>
      <c r="K20" s="101">
        <v>0</v>
      </c>
      <c r="L20" s="21">
        <v>0</v>
      </c>
      <c r="M20" s="21">
        <v>0</v>
      </c>
      <c r="N20" s="21">
        <v>0</v>
      </c>
      <c r="O20" s="21">
        <v>0</v>
      </c>
      <c r="P20" s="21">
        <v>0</v>
      </c>
      <c r="Q20" s="21">
        <v>0</v>
      </c>
      <c r="R20" s="21">
        <v>0</v>
      </c>
      <c r="S20" s="21">
        <v>0</v>
      </c>
      <c r="T20" s="21">
        <v>0</v>
      </c>
      <c r="U20" s="21">
        <v>0</v>
      </c>
      <c r="V20" s="21">
        <v>0</v>
      </c>
      <c r="W20" s="21">
        <v>0</v>
      </c>
      <c r="X20" s="21">
        <v>0</v>
      </c>
    </row>
    <row r="21" spans="2:24" ht="15" customHeight="1" thickTop="1" x14ac:dyDescent="0.25">
      <c r="B21" s="72" t="s">
        <v>39</v>
      </c>
      <c r="C21" s="4">
        <v>569257</v>
      </c>
      <c r="D21" s="4">
        <v>582825</v>
      </c>
      <c r="E21" s="121">
        <v>566570</v>
      </c>
      <c r="F21" s="132">
        <v>536405</v>
      </c>
      <c r="G21" s="121">
        <v>577730</v>
      </c>
      <c r="H21" s="4">
        <v>556333</v>
      </c>
      <c r="I21" s="4">
        <v>512429</v>
      </c>
      <c r="J21" s="4">
        <v>586794</v>
      </c>
      <c r="K21" s="4">
        <v>586373</v>
      </c>
      <c r="L21" s="4">
        <v>458907</v>
      </c>
      <c r="M21" s="4">
        <v>489184</v>
      </c>
      <c r="N21" s="4">
        <v>502655</v>
      </c>
      <c r="O21" s="4">
        <v>431878</v>
      </c>
      <c r="P21" s="4">
        <v>392651</v>
      </c>
      <c r="Q21" s="4">
        <v>413846</v>
      </c>
      <c r="R21" s="4">
        <v>370932</v>
      </c>
      <c r="S21" s="4">
        <v>406988</v>
      </c>
      <c r="T21" s="4">
        <v>374457</v>
      </c>
      <c r="U21" s="4">
        <v>384301</v>
      </c>
      <c r="V21" s="4">
        <v>368259</v>
      </c>
      <c r="W21" s="4">
        <v>347208</v>
      </c>
      <c r="X21" s="4">
        <v>331228</v>
      </c>
    </row>
    <row r="22" spans="2:24" ht="15.75" customHeight="1" x14ac:dyDescent="0.2"/>
    <row r="23" spans="2:24" ht="15.75" customHeight="1" x14ac:dyDescent="0.2"/>
    <row r="24" spans="2:24" ht="15.75" customHeight="1" x14ac:dyDescent="0.2"/>
    <row r="25" spans="2:24" ht="15.75" customHeight="1" x14ac:dyDescent="0.2"/>
    <row r="26" spans="2:24" ht="15.75" customHeight="1" x14ac:dyDescent="0.2"/>
    <row r="27" spans="2:24" ht="15.75" customHeight="1" x14ac:dyDescent="0.2"/>
    <row r="28" spans="2:24" ht="1.5" customHeight="1" x14ac:dyDescent="0.2"/>
    <row r="29" spans="2:24" ht="15.75" customHeight="1" x14ac:dyDescent="0.2"/>
    <row r="30" spans="2:24" ht="15.75" customHeight="1" x14ac:dyDescent="0.2">
      <c r="P30" s="3"/>
    </row>
    <row r="31" spans="2:24" ht="15.75" customHeight="1" x14ac:dyDescent="0.2"/>
    <row r="32" spans="2:24" ht="15.75" customHeight="1" x14ac:dyDescent="0.2"/>
    <row r="33" spans="16:16" ht="1.5" customHeight="1" x14ac:dyDescent="0.2"/>
    <row r="34" spans="16:16" ht="15.75" customHeight="1" x14ac:dyDescent="0.2">
      <c r="P34" s="2"/>
    </row>
    <row r="35" spans="16:16" ht="15.75" customHeight="1" x14ac:dyDescent="0.2"/>
    <row r="36" spans="16:16" ht="15.75" customHeight="1" x14ac:dyDescent="0.2"/>
    <row r="37" spans="16:16" ht="15.75" customHeight="1" x14ac:dyDescent="0.2"/>
    <row r="38" spans="16:16" ht="15.75" customHeight="1" x14ac:dyDescent="0.2"/>
    <row r="39" spans="16:16" ht="15.75" customHeight="1" x14ac:dyDescent="0.2"/>
    <row r="40" spans="16:16" ht="15.75" customHeight="1" x14ac:dyDescent="0.2"/>
    <row r="41" spans="16:16" ht="15.75" customHeight="1" x14ac:dyDescent="0.2"/>
    <row r="42" spans="16:16" ht="15.75" customHeight="1" x14ac:dyDescent="0.2"/>
    <row r="43" spans="16:16" ht="15.75" customHeight="1" x14ac:dyDescent="0.2"/>
    <row r="44" spans="16:16" ht="15.75" customHeight="1" x14ac:dyDescent="0.2"/>
    <row r="45" spans="16:16" ht="15.75" customHeight="1" x14ac:dyDescent="0.2"/>
    <row r="46" spans="16:16" ht="14.25" customHeight="1" x14ac:dyDescent="0.2"/>
    <row r="47" spans="16:16" ht="14.25" customHeight="1" x14ac:dyDescent="0.2"/>
    <row r="48" spans="16:16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</sheetData>
  <conditionalFormatting sqref="P30 P34">
    <cfRule type="containsText" dxfId="1" priority="39" operator="containsText" text="błąd">
      <formula>NOT(ISERROR(SEARCH("błąd",P30)))</formula>
    </cfRule>
    <cfRule type="containsText" dxfId="0" priority="40" operator="containsText" text="ok">
      <formula>NOT(ISERROR(SEARCH("ok",P30)))</formula>
    </cfRule>
  </conditionalFormatting>
  <pageMargins left="0.7" right="0.7" top="0.75" bottom="0.75" header="0.3" footer="0.3"/>
  <pageSetup paperSize="9" scale="8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5CD6AE-0B7E-4AB1-956F-60118E57A975}">
  <dimension ref="A1:X956"/>
  <sheetViews>
    <sheetView showGridLines="0" topLeftCell="B1" zoomScale="98" zoomScaleNormal="98" workbookViewId="0">
      <pane xSplit="1" ySplit="1" topLeftCell="C2" activePane="bottomRight" state="frozen"/>
      <selection pane="topRight" activeCell="G1" sqref="G1"/>
      <selection pane="bottomLeft" activeCell="B2" sqref="B2"/>
      <selection pane="bottomRight" activeCell="E12" sqref="E12"/>
    </sheetView>
  </sheetViews>
  <sheetFormatPr defaultColWidth="8.6640625" defaultRowHeight="11.4" x14ac:dyDescent="0.2"/>
  <cols>
    <col min="1" max="1" width="4" style="1" customWidth="1"/>
    <col min="2" max="2" width="46" style="1" customWidth="1"/>
    <col min="3" max="3" width="26.21875" style="1" customWidth="1"/>
    <col min="4" max="4" width="28.21875" style="1" customWidth="1"/>
    <col min="5" max="5" width="28.33203125" style="1" customWidth="1"/>
    <col min="6" max="6" width="26.6640625" style="1" customWidth="1"/>
    <col min="7" max="7" width="24.5546875" style="1" customWidth="1"/>
    <col min="8" max="8" width="29.21875" style="1" customWidth="1"/>
    <col min="9" max="9" width="21.5546875" style="1" customWidth="1"/>
    <col min="10" max="10" width="18.6640625" style="1" customWidth="1"/>
    <col min="11" max="11" width="18.33203125" style="87" customWidth="1"/>
    <col min="12" max="24" width="12.6640625" style="1" customWidth="1"/>
    <col min="25" max="16384" width="8.6640625" style="1"/>
  </cols>
  <sheetData>
    <row r="1" spans="1:24" ht="18" customHeight="1" thickTop="1" thickBot="1" x14ac:dyDescent="0.25">
      <c r="B1" s="81" t="s">
        <v>57</v>
      </c>
      <c r="C1" s="26">
        <v>45382</v>
      </c>
      <c r="D1" s="26">
        <v>45291</v>
      </c>
      <c r="E1" s="26">
        <v>45199</v>
      </c>
      <c r="F1" s="26">
        <v>45107</v>
      </c>
      <c r="G1" s="122">
        <v>45016</v>
      </c>
      <c r="H1" s="26">
        <v>44926</v>
      </c>
      <c r="I1" s="26">
        <v>44834</v>
      </c>
      <c r="J1" s="26">
        <v>44742</v>
      </c>
      <c r="K1" s="60">
        <v>44651</v>
      </c>
      <c r="L1" s="26">
        <v>44561</v>
      </c>
      <c r="M1" s="26">
        <v>44469</v>
      </c>
      <c r="N1" s="26">
        <v>44377</v>
      </c>
      <c r="O1" s="26">
        <v>44286</v>
      </c>
      <c r="P1" s="26" t="s">
        <v>0</v>
      </c>
      <c r="Q1" s="26" t="s">
        <v>1</v>
      </c>
      <c r="R1" s="26">
        <v>44012</v>
      </c>
      <c r="S1" s="26">
        <v>43921</v>
      </c>
      <c r="T1" s="26" t="s">
        <v>2</v>
      </c>
      <c r="U1" s="26">
        <v>43738</v>
      </c>
      <c r="V1" s="26">
        <v>43646</v>
      </c>
      <c r="W1" s="26">
        <v>43555</v>
      </c>
      <c r="X1" s="26">
        <v>43465</v>
      </c>
    </row>
    <row r="2" spans="1:24" ht="13.2" thickTop="1" thickBot="1" x14ac:dyDescent="0.3">
      <c r="B2" s="76" t="s">
        <v>40</v>
      </c>
      <c r="C2" s="154">
        <v>312659</v>
      </c>
      <c r="D2" s="150">
        <v>317838</v>
      </c>
      <c r="E2" s="150">
        <v>308764</v>
      </c>
      <c r="F2" s="150">
        <v>293196</v>
      </c>
      <c r="G2" s="133">
        <v>278001</v>
      </c>
      <c r="H2" s="99">
        <v>262071</v>
      </c>
      <c r="I2" s="99">
        <v>275532</v>
      </c>
      <c r="J2" s="99">
        <v>254323</v>
      </c>
      <c r="K2" s="99">
        <v>249533</v>
      </c>
      <c r="L2" s="9">
        <v>217433</v>
      </c>
      <c r="M2" s="9">
        <v>219545</v>
      </c>
      <c r="N2" s="9">
        <v>193007</v>
      </c>
      <c r="O2" s="9">
        <v>190640</v>
      </c>
      <c r="P2" s="9">
        <v>178198</v>
      </c>
      <c r="Q2" s="9">
        <v>190349</v>
      </c>
      <c r="R2" s="9">
        <v>180575</v>
      </c>
      <c r="S2" s="9">
        <v>173313</v>
      </c>
      <c r="T2" s="9">
        <v>168799</v>
      </c>
      <c r="U2" s="9">
        <v>182097</v>
      </c>
      <c r="V2" s="9">
        <v>175620</v>
      </c>
      <c r="W2" s="9">
        <v>169567</v>
      </c>
      <c r="X2" s="9">
        <v>163841</v>
      </c>
    </row>
    <row r="3" spans="1:24" ht="14.25" customHeight="1" thickBot="1" x14ac:dyDescent="0.25">
      <c r="B3" s="18" t="s">
        <v>41</v>
      </c>
      <c r="C3" s="148">
        <v>312659</v>
      </c>
      <c r="D3" s="151">
        <v>317838</v>
      </c>
      <c r="E3" s="151">
        <v>308764</v>
      </c>
      <c r="F3" s="151">
        <v>293196</v>
      </c>
      <c r="G3" s="136">
        <v>278001</v>
      </c>
      <c r="H3" s="38">
        <v>262071</v>
      </c>
      <c r="I3" s="38">
        <v>275532</v>
      </c>
      <c r="J3" s="38">
        <v>254323</v>
      </c>
      <c r="K3" s="38">
        <v>249533</v>
      </c>
      <c r="L3" s="6">
        <v>217433</v>
      </c>
      <c r="M3" s="6">
        <v>219545</v>
      </c>
      <c r="N3" s="6">
        <v>193007</v>
      </c>
      <c r="O3" s="6">
        <v>190640</v>
      </c>
      <c r="P3" s="6">
        <v>178198</v>
      </c>
      <c r="Q3" s="6">
        <v>190349</v>
      </c>
      <c r="R3" s="6">
        <v>180575</v>
      </c>
      <c r="S3" s="6">
        <v>173313</v>
      </c>
      <c r="T3" s="6">
        <v>168799</v>
      </c>
      <c r="U3" s="6">
        <v>182097</v>
      </c>
      <c r="V3" s="6">
        <v>175620</v>
      </c>
      <c r="W3" s="6">
        <v>169567</v>
      </c>
      <c r="X3" s="6">
        <v>163841</v>
      </c>
    </row>
    <row r="4" spans="1:24" ht="14.25" customHeight="1" thickBot="1" x14ac:dyDescent="0.25">
      <c r="B4" s="73" t="s">
        <v>42</v>
      </c>
      <c r="C4" s="147">
        <v>22933</v>
      </c>
      <c r="D4" s="151">
        <v>22199</v>
      </c>
      <c r="E4" s="151">
        <v>22199</v>
      </c>
      <c r="F4" s="151">
        <v>22199</v>
      </c>
      <c r="G4" s="136">
        <v>22199</v>
      </c>
      <c r="H4" s="38">
        <v>22199</v>
      </c>
      <c r="I4" s="38">
        <v>22199</v>
      </c>
      <c r="J4" s="38">
        <v>22199</v>
      </c>
      <c r="K4" s="38">
        <v>22199</v>
      </c>
      <c r="L4" s="6">
        <v>22199</v>
      </c>
      <c r="M4" s="6">
        <v>22199</v>
      </c>
      <c r="N4" s="6">
        <v>22199</v>
      </c>
      <c r="O4" s="6">
        <v>22199</v>
      </c>
      <c r="P4" s="6">
        <v>22199</v>
      </c>
      <c r="Q4" s="6">
        <v>22199</v>
      </c>
      <c r="R4" s="6">
        <v>22199</v>
      </c>
      <c r="S4" s="6">
        <v>22199</v>
      </c>
      <c r="T4" s="6">
        <v>22199</v>
      </c>
      <c r="U4" s="6">
        <v>22199</v>
      </c>
      <c r="V4" s="6">
        <v>22199</v>
      </c>
      <c r="W4" s="6">
        <v>22199</v>
      </c>
      <c r="X4" s="6">
        <v>22199</v>
      </c>
    </row>
    <row r="5" spans="1:24" ht="27" customHeight="1" thickBot="1" x14ac:dyDescent="0.25">
      <c r="B5" s="82" t="s">
        <v>117</v>
      </c>
      <c r="C5" s="160">
        <v>99891</v>
      </c>
      <c r="D5" s="139">
        <v>93037</v>
      </c>
      <c r="E5" s="139">
        <v>93037</v>
      </c>
      <c r="F5" s="139">
        <v>93037</v>
      </c>
      <c r="G5" s="137">
        <v>93037</v>
      </c>
      <c r="H5" s="102">
        <v>93037</v>
      </c>
      <c r="I5" s="102">
        <v>93037</v>
      </c>
      <c r="J5" s="102">
        <v>93037</v>
      </c>
      <c r="K5" s="102">
        <v>93037</v>
      </c>
      <c r="L5" s="14">
        <v>93037</v>
      </c>
      <c r="M5" s="14">
        <v>93037</v>
      </c>
      <c r="N5" s="14">
        <v>93037</v>
      </c>
      <c r="O5" s="14">
        <v>93037</v>
      </c>
      <c r="P5" s="14">
        <v>93037</v>
      </c>
      <c r="Q5" s="14">
        <v>93037</v>
      </c>
      <c r="R5" s="14">
        <v>93037</v>
      </c>
      <c r="S5" s="14">
        <v>93037</v>
      </c>
      <c r="T5" s="14">
        <v>93037</v>
      </c>
      <c r="U5" s="14">
        <v>93037</v>
      </c>
      <c r="V5" s="14">
        <v>93037</v>
      </c>
      <c r="W5" s="14">
        <v>93037</v>
      </c>
      <c r="X5" s="14">
        <v>93037</v>
      </c>
    </row>
    <row r="6" spans="1:24" ht="14.25" customHeight="1" thickBot="1" x14ac:dyDescent="0.35">
      <c r="A6" s="11"/>
      <c r="B6" s="83" t="s">
        <v>60</v>
      </c>
      <c r="C6" s="160">
        <v>85544</v>
      </c>
      <c r="D6" s="139">
        <v>85545</v>
      </c>
      <c r="E6" s="139">
        <v>84250</v>
      </c>
      <c r="F6" s="139">
        <v>82957</v>
      </c>
      <c r="G6" s="137">
        <v>81662</v>
      </c>
      <c r="H6" s="102">
        <v>80368</v>
      </c>
      <c r="I6" s="102">
        <v>79714</v>
      </c>
      <c r="J6" s="102">
        <v>13018</v>
      </c>
      <c r="K6" s="102">
        <v>11632</v>
      </c>
      <c r="L6" s="6">
        <v>10247</v>
      </c>
      <c r="M6" s="6">
        <v>4705</v>
      </c>
      <c r="N6" s="6">
        <v>4705</v>
      </c>
      <c r="O6" s="6">
        <v>4705</v>
      </c>
      <c r="P6" s="6">
        <v>4705</v>
      </c>
      <c r="Q6" s="6">
        <v>4705</v>
      </c>
      <c r="R6" s="6">
        <v>4705</v>
      </c>
      <c r="S6" s="6">
        <v>4705</v>
      </c>
      <c r="T6" s="6">
        <v>4705</v>
      </c>
      <c r="U6" s="6">
        <v>4705</v>
      </c>
      <c r="V6" s="6">
        <v>4705</v>
      </c>
      <c r="W6" s="6">
        <v>4705</v>
      </c>
      <c r="X6" s="6">
        <v>4705</v>
      </c>
    </row>
    <row r="7" spans="1:24" ht="14.25" customHeight="1" thickBot="1" x14ac:dyDescent="0.35">
      <c r="A7" s="11"/>
      <c r="B7" s="83" t="s">
        <v>43</v>
      </c>
      <c r="C7" s="160">
        <v>111116</v>
      </c>
      <c r="D7" s="139">
        <v>123882</v>
      </c>
      <c r="E7" s="139">
        <v>116103</v>
      </c>
      <c r="F7" s="139">
        <v>101828</v>
      </c>
      <c r="G7" s="137">
        <v>87928</v>
      </c>
      <c r="H7" s="102">
        <v>70441</v>
      </c>
      <c r="I7" s="102">
        <v>80582</v>
      </c>
      <c r="J7" s="102">
        <v>126069</v>
      </c>
      <c r="K7" s="102">
        <v>122665</v>
      </c>
      <c r="L7" s="6">
        <v>91950</v>
      </c>
      <c r="M7" s="6">
        <v>99604</v>
      </c>
      <c r="N7" s="6">
        <v>73066</v>
      </c>
      <c r="O7" s="6">
        <v>70699</v>
      </c>
      <c r="P7" s="6">
        <v>58257</v>
      </c>
      <c r="Q7" s="6">
        <v>70408</v>
      </c>
      <c r="R7" s="6">
        <v>60634</v>
      </c>
      <c r="S7" s="6">
        <v>53372</v>
      </c>
      <c r="T7" s="6">
        <v>48858</v>
      </c>
      <c r="U7" s="6">
        <v>62156</v>
      </c>
      <c r="V7" s="6">
        <v>55679</v>
      </c>
      <c r="W7" s="6">
        <v>49626</v>
      </c>
      <c r="X7" s="6">
        <v>43900</v>
      </c>
    </row>
    <row r="8" spans="1:24" ht="14.25" customHeight="1" thickBot="1" x14ac:dyDescent="0.35">
      <c r="A8" s="11"/>
      <c r="B8" s="84" t="s">
        <v>44</v>
      </c>
      <c r="C8" s="161">
        <v>-6825</v>
      </c>
      <c r="D8" s="152">
        <v>-6825</v>
      </c>
      <c r="E8" s="152">
        <v>-6825</v>
      </c>
      <c r="F8" s="152">
        <v>-6825</v>
      </c>
      <c r="G8" s="138">
        <v>-6825</v>
      </c>
      <c r="H8" s="38">
        <v>-3974</v>
      </c>
      <c r="I8" s="38"/>
      <c r="J8" s="38">
        <v>60759</v>
      </c>
      <c r="K8" s="38">
        <v>30715</v>
      </c>
      <c r="L8" s="6">
        <v>64772</v>
      </c>
      <c r="M8" s="6">
        <v>62008</v>
      </c>
      <c r="N8" s="6">
        <v>35984</v>
      </c>
      <c r="O8" s="6">
        <v>11928</v>
      </c>
      <c r="P8" s="6">
        <v>30489</v>
      </c>
      <c r="Q8" s="6">
        <v>21550</v>
      </c>
      <c r="R8" s="6">
        <v>11776</v>
      </c>
      <c r="S8" s="6">
        <v>4514</v>
      </c>
      <c r="T8" s="6">
        <v>17164</v>
      </c>
      <c r="U8" s="6">
        <v>18256</v>
      </c>
      <c r="V8" s="6">
        <v>11779</v>
      </c>
      <c r="W8" s="6">
        <v>5726</v>
      </c>
      <c r="X8" s="6">
        <v>9101</v>
      </c>
    </row>
    <row r="9" spans="1:24" ht="15.75" customHeight="1" thickBot="1" x14ac:dyDescent="0.3">
      <c r="B9" s="80" t="s">
        <v>45</v>
      </c>
      <c r="C9" s="154">
        <v>12498</v>
      </c>
      <c r="D9" s="150">
        <v>12093</v>
      </c>
      <c r="E9" s="150">
        <v>9763</v>
      </c>
      <c r="F9" s="150">
        <v>9266</v>
      </c>
      <c r="G9" s="133">
        <v>11261</v>
      </c>
      <c r="H9" s="99">
        <v>12219</v>
      </c>
      <c r="I9" s="99">
        <v>12456</v>
      </c>
      <c r="J9" s="99">
        <v>12184</v>
      </c>
      <c r="K9" s="99">
        <v>13285</v>
      </c>
      <c r="L9" s="13">
        <v>13329</v>
      </c>
      <c r="M9" s="13">
        <v>15128</v>
      </c>
      <c r="N9" s="13">
        <v>15169</v>
      </c>
      <c r="O9" s="13">
        <v>15383</v>
      </c>
      <c r="P9" s="13">
        <v>15136</v>
      </c>
      <c r="Q9" s="13">
        <v>14037</v>
      </c>
      <c r="R9" s="13">
        <v>11625</v>
      </c>
      <c r="S9" s="13">
        <v>12852</v>
      </c>
      <c r="T9" s="13">
        <v>12657</v>
      </c>
      <c r="U9" s="13">
        <v>13029</v>
      </c>
      <c r="V9" s="13">
        <v>12679</v>
      </c>
      <c r="W9" s="13">
        <v>13558</v>
      </c>
      <c r="X9" s="13">
        <v>5245</v>
      </c>
    </row>
    <row r="10" spans="1:24" ht="14.25" customHeight="1" thickBot="1" x14ac:dyDescent="0.25">
      <c r="B10" s="18" t="s">
        <v>46</v>
      </c>
      <c r="C10" s="147">
        <v>5338</v>
      </c>
      <c r="D10" s="151">
        <v>7306</v>
      </c>
      <c r="E10" s="151">
        <v>6080</v>
      </c>
      <c r="F10" s="151">
        <v>5442</v>
      </c>
      <c r="G10" s="136">
        <v>7460</v>
      </c>
      <c r="H10" s="38">
        <v>7470</v>
      </c>
      <c r="I10" s="38">
        <v>6805</v>
      </c>
      <c r="J10" s="38">
        <v>6266</v>
      </c>
      <c r="K10" s="38">
        <v>8191</v>
      </c>
      <c r="L10" s="6">
        <v>7393</v>
      </c>
      <c r="M10" s="6">
        <v>8096</v>
      </c>
      <c r="N10" s="6">
        <v>7069</v>
      </c>
      <c r="O10" s="6">
        <v>6369</v>
      </c>
      <c r="P10" s="6">
        <v>6353</v>
      </c>
      <c r="Q10" s="6">
        <v>6114</v>
      </c>
      <c r="R10" s="6">
        <v>4805</v>
      </c>
      <c r="S10" s="6">
        <v>5014</v>
      </c>
      <c r="T10" s="6">
        <v>5166</v>
      </c>
      <c r="U10" s="6">
        <v>4931</v>
      </c>
      <c r="V10" s="6">
        <v>4465</v>
      </c>
      <c r="W10" s="6">
        <v>4526</v>
      </c>
      <c r="X10" s="6">
        <v>5086</v>
      </c>
    </row>
    <row r="11" spans="1:24" ht="14.25" customHeight="1" thickBot="1" x14ac:dyDescent="0.25">
      <c r="B11" s="18" t="s">
        <v>47</v>
      </c>
      <c r="C11" s="147">
        <v>223</v>
      </c>
      <c r="D11" s="151">
        <v>276</v>
      </c>
      <c r="E11" s="151">
        <v>208</v>
      </c>
      <c r="F11" s="151">
        <v>258</v>
      </c>
      <c r="G11" s="136">
        <v>256</v>
      </c>
      <c r="H11" s="38">
        <v>226</v>
      </c>
      <c r="I11" s="38">
        <v>305</v>
      </c>
      <c r="J11" s="38">
        <v>338</v>
      </c>
      <c r="K11" s="38">
        <v>298</v>
      </c>
      <c r="L11" s="6">
        <v>298</v>
      </c>
      <c r="M11" s="6">
        <v>277</v>
      </c>
      <c r="N11" s="6">
        <v>275</v>
      </c>
      <c r="O11" s="6">
        <v>162</v>
      </c>
      <c r="P11" s="6">
        <v>162</v>
      </c>
      <c r="Q11" s="6">
        <v>230</v>
      </c>
      <c r="R11" s="6">
        <v>220</v>
      </c>
      <c r="S11" s="6">
        <v>210</v>
      </c>
      <c r="T11" s="6">
        <v>192</v>
      </c>
      <c r="U11" s="6">
        <v>167</v>
      </c>
      <c r="V11" s="6">
        <v>162</v>
      </c>
      <c r="W11" s="6">
        <v>150</v>
      </c>
      <c r="X11" s="6">
        <v>159</v>
      </c>
    </row>
    <row r="12" spans="1:24" ht="14.25" customHeight="1" thickBot="1" x14ac:dyDescent="0.25">
      <c r="B12" s="18" t="s">
        <v>45</v>
      </c>
      <c r="C12" s="147">
        <v>6937</v>
      </c>
      <c r="D12" s="151">
        <v>4511</v>
      </c>
      <c r="E12" s="151">
        <v>3475</v>
      </c>
      <c r="F12" s="151">
        <v>3566</v>
      </c>
      <c r="G12" s="136">
        <v>3545</v>
      </c>
      <c r="H12" s="38">
        <v>4523</v>
      </c>
      <c r="I12" s="38">
        <v>5346</v>
      </c>
      <c r="J12" s="38">
        <v>5580</v>
      </c>
      <c r="K12" s="38">
        <v>4796</v>
      </c>
      <c r="L12" s="6">
        <v>5638</v>
      </c>
      <c r="M12" s="6">
        <v>6755</v>
      </c>
      <c r="N12" s="6">
        <v>7825</v>
      </c>
      <c r="O12" s="6">
        <v>8852</v>
      </c>
      <c r="P12" s="6">
        <v>8621</v>
      </c>
      <c r="Q12" s="6">
        <v>7693</v>
      </c>
      <c r="R12" s="6">
        <v>6600</v>
      </c>
      <c r="S12" s="6">
        <v>7628</v>
      </c>
      <c r="T12" s="6">
        <v>7299</v>
      </c>
      <c r="U12" s="6">
        <v>7931</v>
      </c>
      <c r="V12" s="6">
        <v>8052</v>
      </c>
      <c r="W12" s="6">
        <v>8882</v>
      </c>
      <c r="X12" s="6">
        <v>0</v>
      </c>
    </row>
    <row r="13" spans="1:24" ht="14.25" customHeight="1" thickBot="1" x14ac:dyDescent="0.25">
      <c r="B13" s="18" t="s">
        <v>58</v>
      </c>
      <c r="C13" s="148">
        <v>0</v>
      </c>
      <c r="D13" s="151">
        <v>0</v>
      </c>
      <c r="E13" s="151">
        <v>0</v>
      </c>
      <c r="F13" s="151">
        <v>0</v>
      </c>
      <c r="G13" s="136">
        <v>0</v>
      </c>
      <c r="H13" s="38">
        <v>0</v>
      </c>
      <c r="I13" s="38"/>
      <c r="J13" s="38">
        <v>0</v>
      </c>
      <c r="K13" s="38">
        <v>0</v>
      </c>
      <c r="L13" s="6">
        <v>0</v>
      </c>
      <c r="M13" s="6">
        <v>0</v>
      </c>
      <c r="N13" s="6">
        <v>0</v>
      </c>
      <c r="O13" s="6">
        <v>0</v>
      </c>
      <c r="P13" s="6">
        <v>0</v>
      </c>
      <c r="Q13" s="6">
        <v>0</v>
      </c>
      <c r="R13" s="6">
        <v>0</v>
      </c>
      <c r="S13" s="6">
        <v>0</v>
      </c>
      <c r="T13" s="6">
        <v>0</v>
      </c>
      <c r="U13" s="6">
        <v>0</v>
      </c>
      <c r="V13" s="6">
        <v>0</v>
      </c>
      <c r="W13" s="6">
        <v>0</v>
      </c>
      <c r="X13" s="6">
        <v>0</v>
      </c>
    </row>
    <row r="14" spans="1:24" ht="14.25" customHeight="1" thickBot="1" x14ac:dyDescent="0.25">
      <c r="B14" s="18" t="s">
        <v>48</v>
      </c>
      <c r="C14" s="147">
        <v>0</v>
      </c>
      <c r="D14" s="151">
        <v>0</v>
      </c>
      <c r="E14" s="151">
        <v>0</v>
      </c>
      <c r="F14" s="151">
        <v>0</v>
      </c>
      <c r="G14" s="136">
        <v>0</v>
      </c>
      <c r="H14" s="38">
        <v>0</v>
      </c>
      <c r="I14" s="38"/>
      <c r="J14" s="38">
        <v>0</v>
      </c>
      <c r="K14" s="38">
        <v>0</v>
      </c>
      <c r="L14" s="6">
        <v>0</v>
      </c>
      <c r="M14" s="6">
        <v>0</v>
      </c>
      <c r="N14" s="6">
        <v>0</v>
      </c>
      <c r="O14" s="6">
        <v>0</v>
      </c>
      <c r="P14" s="6">
        <v>0</v>
      </c>
      <c r="Q14" s="6">
        <v>0</v>
      </c>
      <c r="R14" s="6">
        <v>0</v>
      </c>
      <c r="S14" s="6">
        <v>0</v>
      </c>
      <c r="T14" s="6">
        <v>0</v>
      </c>
      <c r="U14" s="6">
        <v>0</v>
      </c>
      <c r="V14" s="6">
        <v>0</v>
      </c>
      <c r="W14" s="6">
        <v>0</v>
      </c>
      <c r="X14" s="6">
        <v>0</v>
      </c>
    </row>
    <row r="15" spans="1:24" ht="18.75" customHeight="1" thickBot="1" x14ac:dyDescent="0.3">
      <c r="B15" s="80" t="s">
        <v>49</v>
      </c>
      <c r="C15" s="154">
        <v>244100</v>
      </c>
      <c r="D15" s="150">
        <v>252894</v>
      </c>
      <c r="E15" s="150">
        <v>248043</v>
      </c>
      <c r="F15" s="150">
        <v>233943</v>
      </c>
      <c r="G15" s="133">
        <v>288468</v>
      </c>
      <c r="H15" s="99">
        <v>282043</v>
      </c>
      <c r="I15" s="99">
        <v>224441</v>
      </c>
      <c r="J15" s="99">
        <v>320287</v>
      </c>
      <c r="K15" s="99">
        <v>323555</v>
      </c>
      <c r="L15" s="13">
        <v>228145</v>
      </c>
      <c r="M15" s="13">
        <v>254511</v>
      </c>
      <c r="N15" s="13">
        <v>294479</v>
      </c>
      <c r="O15" s="13">
        <v>225855</v>
      </c>
      <c r="P15" s="13">
        <v>199317</v>
      </c>
      <c r="Q15" s="13">
        <v>209460</v>
      </c>
      <c r="R15" s="13">
        <v>178732</v>
      </c>
      <c r="S15" s="13">
        <v>220823</v>
      </c>
      <c r="T15" s="13">
        <v>193001</v>
      </c>
      <c r="U15" s="13">
        <v>189175</v>
      </c>
      <c r="V15" s="13">
        <v>179960</v>
      </c>
      <c r="W15" s="13">
        <v>164083</v>
      </c>
      <c r="X15" s="13">
        <v>162142</v>
      </c>
    </row>
    <row r="16" spans="1:24" ht="17.25" customHeight="1" thickBot="1" x14ac:dyDescent="0.25">
      <c r="B16" s="18" t="s">
        <v>50</v>
      </c>
      <c r="C16" s="148"/>
      <c r="D16" s="151"/>
      <c r="E16" s="151"/>
      <c r="F16" s="151"/>
      <c r="G16" s="136"/>
      <c r="H16" s="38"/>
      <c r="I16" s="38"/>
      <c r="J16" s="38"/>
      <c r="K16" s="38"/>
      <c r="L16" s="6">
        <v>0</v>
      </c>
      <c r="M16" s="6">
        <v>11111</v>
      </c>
      <c r="N16" s="6">
        <v>2525</v>
      </c>
      <c r="O16" s="6">
        <v>0</v>
      </c>
      <c r="P16" s="6">
        <v>0</v>
      </c>
      <c r="Q16" s="6">
        <v>0</v>
      </c>
      <c r="R16" s="6">
        <v>0</v>
      </c>
      <c r="S16" s="6">
        <v>0</v>
      </c>
      <c r="T16" s="6">
        <v>0</v>
      </c>
      <c r="U16" s="6">
        <v>0</v>
      </c>
      <c r="V16" s="6">
        <v>7426</v>
      </c>
      <c r="W16" s="6">
        <v>2066</v>
      </c>
      <c r="X16" s="6">
        <v>26</v>
      </c>
    </row>
    <row r="17" spans="2:24" ht="28.5" customHeight="1" thickBot="1" x14ac:dyDescent="0.25">
      <c r="B17" s="79" t="s">
        <v>51</v>
      </c>
      <c r="C17" s="147">
        <v>237870</v>
      </c>
      <c r="D17" s="151">
        <v>246183</v>
      </c>
      <c r="E17" s="151">
        <v>243306</v>
      </c>
      <c r="F17" s="151">
        <v>228646</v>
      </c>
      <c r="G17" s="136">
        <v>281260</v>
      </c>
      <c r="H17" s="38">
        <v>271730</v>
      </c>
      <c r="I17" s="38">
        <v>214219</v>
      </c>
      <c r="J17" s="38">
        <v>307331</v>
      </c>
      <c r="K17" s="38">
        <v>313047</v>
      </c>
      <c r="L17" s="6">
        <v>220204</v>
      </c>
      <c r="M17" s="6">
        <v>231193</v>
      </c>
      <c r="N17" s="6">
        <v>281024</v>
      </c>
      <c r="O17" s="6">
        <v>217265</v>
      </c>
      <c r="P17" s="6">
        <v>187046</v>
      </c>
      <c r="Q17" s="6">
        <v>202515</v>
      </c>
      <c r="R17" s="6">
        <v>172379</v>
      </c>
      <c r="S17" s="6">
        <v>215564</v>
      </c>
      <c r="T17" s="6">
        <v>186902</v>
      </c>
      <c r="U17" s="6">
        <v>183027</v>
      </c>
      <c r="V17" s="6">
        <v>166934</v>
      </c>
      <c r="W17" s="6">
        <v>157115</v>
      </c>
      <c r="X17" s="6">
        <v>159871</v>
      </c>
    </row>
    <row r="18" spans="2:24" ht="14.25" customHeight="1" thickBot="1" x14ac:dyDescent="0.25">
      <c r="B18" s="18" t="s">
        <v>52</v>
      </c>
      <c r="C18" s="160">
        <v>0</v>
      </c>
      <c r="D18" s="139">
        <v>0</v>
      </c>
      <c r="E18" s="139">
        <v>0</v>
      </c>
      <c r="F18" s="139">
        <v>0</v>
      </c>
      <c r="G18" s="137">
        <v>0</v>
      </c>
      <c r="H18" s="102">
        <v>107</v>
      </c>
      <c r="I18" s="102">
        <v>0</v>
      </c>
      <c r="J18" s="102">
        <v>2498</v>
      </c>
      <c r="K18" s="102">
        <v>2529</v>
      </c>
      <c r="L18" s="6">
        <v>1609</v>
      </c>
      <c r="M18" s="6">
        <v>1032</v>
      </c>
      <c r="N18" s="6">
        <v>1489</v>
      </c>
      <c r="O18" s="6">
        <v>508</v>
      </c>
      <c r="P18" s="6">
        <v>3426</v>
      </c>
      <c r="Q18" s="6">
        <v>0</v>
      </c>
      <c r="R18" s="6">
        <v>0</v>
      </c>
      <c r="S18" s="6">
        <v>0</v>
      </c>
      <c r="T18" s="6">
        <v>0</v>
      </c>
      <c r="U18" s="6">
        <v>0</v>
      </c>
      <c r="V18" s="6">
        <v>0</v>
      </c>
      <c r="W18" s="6">
        <v>0</v>
      </c>
      <c r="X18" s="6">
        <v>0</v>
      </c>
    </row>
    <row r="19" spans="2:24" ht="14.25" customHeight="1" thickBot="1" x14ac:dyDescent="0.25">
      <c r="B19" s="18" t="s">
        <v>53</v>
      </c>
      <c r="C19" s="160">
        <v>3428</v>
      </c>
      <c r="D19" s="139">
        <v>2987</v>
      </c>
      <c r="E19" s="139">
        <v>2003</v>
      </c>
      <c r="F19" s="139">
        <v>2365</v>
      </c>
      <c r="G19" s="137">
        <v>3427</v>
      </c>
      <c r="H19" s="102">
        <v>3313</v>
      </c>
      <c r="I19" s="102">
        <v>3428</v>
      </c>
      <c r="J19" s="102">
        <v>3428</v>
      </c>
      <c r="K19" s="102">
        <v>3428</v>
      </c>
      <c r="L19" s="6">
        <v>3427</v>
      </c>
      <c r="M19" s="6">
        <v>3712</v>
      </c>
      <c r="N19" s="6">
        <v>3477</v>
      </c>
      <c r="O19" s="6">
        <v>2476</v>
      </c>
      <c r="P19" s="6">
        <v>3477</v>
      </c>
      <c r="Q19" s="6">
        <v>2759</v>
      </c>
      <c r="R19" s="6">
        <v>2608</v>
      </c>
      <c r="S19" s="6">
        <v>2633</v>
      </c>
      <c r="T19" s="6">
        <v>3456</v>
      </c>
      <c r="U19" s="6">
        <v>3508</v>
      </c>
      <c r="V19" s="6">
        <v>2989</v>
      </c>
      <c r="W19" s="6">
        <v>2832</v>
      </c>
      <c r="X19" s="6">
        <v>0</v>
      </c>
    </row>
    <row r="20" spans="2:24" ht="14.25" customHeight="1" thickBot="1" x14ac:dyDescent="0.25">
      <c r="B20" s="18" t="s">
        <v>54</v>
      </c>
      <c r="C20" s="160">
        <v>2802</v>
      </c>
      <c r="D20" s="139">
        <v>3724</v>
      </c>
      <c r="E20" s="139">
        <v>2734</v>
      </c>
      <c r="F20" s="139">
        <v>2932</v>
      </c>
      <c r="G20" s="137">
        <v>3781</v>
      </c>
      <c r="H20" s="102">
        <v>6893</v>
      </c>
      <c r="I20" s="102">
        <v>6794</v>
      </c>
      <c r="J20" s="102">
        <v>7030</v>
      </c>
      <c r="K20" s="102">
        <v>4551</v>
      </c>
      <c r="L20" s="6">
        <v>2905</v>
      </c>
      <c r="M20" s="6">
        <v>7463</v>
      </c>
      <c r="N20" s="6">
        <v>5964</v>
      </c>
      <c r="O20" s="6">
        <v>5606</v>
      </c>
      <c r="P20" s="6">
        <v>5368</v>
      </c>
      <c r="Q20" s="6">
        <v>4186</v>
      </c>
      <c r="R20" s="6">
        <v>3745</v>
      </c>
      <c r="S20" s="6">
        <v>2626</v>
      </c>
      <c r="T20" s="6">
        <v>2643</v>
      </c>
      <c r="U20" s="6">
        <v>2640</v>
      </c>
      <c r="V20" s="6">
        <v>2611</v>
      </c>
      <c r="W20" s="6">
        <v>2070</v>
      </c>
      <c r="X20" s="6">
        <v>2245</v>
      </c>
    </row>
    <row r="21" spans="2:24" ht="14.25" customHeight="1" thickBot="1" x14ac:dyDescent="0.3">
      <c r="B21" s="18" t="s">
        <v>55</v>
      </c>
      <c r="C21" s="145">
        <v>244100</v>
      </c>
      <c r="D21" s="153">
        <v>252894</v>
      </c>
      <c r="E21" s="153">
        <v>248043</v>
      </c>
      <c r="F21" s="153">
        <v>233943</v>
      </c>
      <c r="G21" s="130">
        <v>288468</v>
      </c>
      <c r="H21" s="38">
        <v>282043</v>
      </c>
      <c r="I21" s="38"/>
      <c r="J21" s="38">
        <v>0</v>
      </c>
      <c r="K21" s="38">
        <v>0</v>
      </c>
      <c r="L21" s="6">
        <v>0</v>
      </c>
      <c r="M21" s="6">
        <v>0</v>
      </c>
      <c r="N21" s="6"/>
      <c r="O21" s="6"/>
      <c r="P21" s="6">
        <v>0</v>
      </c>
      <c r="Q21" s="6">
        <v>0</v>
      </c>
      <c r="R21" s="6">
        <v>0</v>
      </c>
      <c r="S21" s="6">
        <v>0</v>
      </c>
      <c r="T21" s="6">
        <v>0</v>
      </c>
      <c r="U21" s="6">
        <v>0</v>
      </c>
      <c r="V21" s="6">
        <v>0</v>
      </c>
      <c r="W21" s="6">
        <v>0</v>
      </c>
      <c r="X21" s="6">
        <v>0</v>
      </c>
    </row>
    <row r="22" spans="2:24" ht="27" customHeight="1" thickBot="1" x14ac:dyDescent="0.25">
      <c r="B22" s="68" t="s">
        <v>56</v>
      </c>
      <c r="C22" s="147">
        <v>0</v>
      </c>
      <c r="D22" s="151">
        <v>0</v>
      </c>
      <c r="E22" s="151">
        <v>0</v>
      </c>
      <c r="F22" s="151">
        <v>0</v>
      </c>
      <c r="G22" s="136">
        <v>0</v>
      </c>
      <c r="H22" s="38">
        <v>0</v>
      </c>
      <c r="I22" s="38"/>
      <c r="J22" s="38">
        <v>0</v>
      </c>
      <c r="K22" s="38">
        <v>0</v>
      </c>
      <c r="L22" s="6">
        <v>0</v>
      </c>
      <c r="M22" s="6">
        <v>0</v>
      </c>
      <c r="N22" s="6"/>
      <c r="O22" s="6"/>
      <c r="P22" s="6">
        <v>0</v>
      </c>
      <c r="Q22" s="6">
        <v>0</v>
      </c>
      <c r="R22" s="6">
        <v>0</v>
      </c>
      <c r="S22" s="6">
        <v>0</v>
      </c>
      <c r="T22" s="6">
        <v>0</v>
      </c>
      <c r="U22" s="6">
        <v>0</v>
      </c>
      <c r="V22" s="6">
        <v>0</v>
      </c>
      <c r="W22" s="6">
        <v>0</v>
      </c>
      <c r="X22" s="6">
        <v>0</v>
      </c>
    </row>
    <row r="23" spans="2:24" ht="14.25" customHeight="1" thickBot="1" x14ac:dyDescent="0.3">
      <c r="B23" s="80" t="s">
        <v>49</v>
      </c>
      <c r="C23" s="154">
        <v>256598</v>
      </c>
      <c r="D23" s="150">
        <v>264987</v>
      </c>
      <c r="E23" s="150">
        <v>257806</v>
      </c>
      <c r="F23" s="150">
        <v>243209</v>
      </c>
      <c r="G23" s="133">
        <v>299729</v>
      </c>
      <c r="H23" s="99">
        <v>294262</v>
      </c>
      <c r="I23" s="99">
        <v>224441</v>
      </c>
      <c r="J23" s="99">
        <v>332471</v>
      </c>
      <c r="K23" s="99">
        <v>336840</v>
      </c>
      <c r="L23" s="13">
        <v>241474</v>
      </c>
      <c r="M23" s="13">
        <v>269639</v>
      </c>
      <c r="N23" s="13">
        <v>309648</v>
      </c>
      <c r="O23" s="13">
        <v>241238</v>
      </c>
      <c r="P23" s="13">
        <v>214453</v>
      </c>
      <c r="Q23" s="13">
        <v>223497</v>
      </c>
      <c r="R23" s="13">
        <v>190357</v>
      </c>
      <c r="S23" s="13">
        <v>233675</v>
      </c>
      <c r="T23" s="13">
        <v>205658</v>
      </c>
      <c r="U23" s="13">
        <v>202204</v>
      </c>
      <c r="V23" s="13">
        <v>192639</v>
      </c>
      <c r="W23" s="13">
        <v>177641</v>
      </c>
      <c r="X23" s="13">
        <v>167387</v>
      </c>
    </row>
    <row r="24" spans="2:24" ht="2.25" customHeight="1" x14ac:dyDescent="0.25">
      <c r="B24" s="28"/>
      <c r="C24" s="8"/>
      <c r="D24" s="8"/>
      <c r="E24" s="8"/>
      <c r="F24" s="8"/>
      <c r="G24" s="123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</row>
    <row r="25" spans="2:24" ht="14.25" customHeight="1" x14ac:dyDescent="0.25">
      <c r="B25" s="78" t="s">
        <v>59</v>
      </c>
      <c r="C25" s="12">
        <v>569257</v>
      </c>
      <c r="D25" s="12">
        <v>582825</v>
      </c>
      <c r="E25" s="132">
        <v>566570</v>
      </c>
      <c r="F25" s="132">
        <v>536405</v>
      </c>
      <c r="G25" s="124">
        <v>577730</v>
      </c>
      <c r="H25" s="12">
        <v>556333</v>
      </c>
      <c r="I25" s="12">
        <v>512429</v>
      </c>
      <c r="J25" s="12">
        <v>586794</v>
      </c>
      <c r="K25" s="12">
        <v>586373</v>
      </c>
      <c r="L25" s="12">
        <v>458907</v>
      </c>
      <c r="M25" s="12">
        <v>489184</v>
      </c>
      <c r="N25" s="12">
        <v>502655</v>
      </c>
      <c r="O25" s="12">
        <v>431878</v>
      </c>
      <c r="P25" s="12">
        <v>392651</v>
      </c>
      <c r="Q25" s="12">
        <v>413846</v>
      </c>
      <c r="R25" s="12">
        <v>370932</v>
      </c>
      <c r="S25" s="12">
        <v>406988</v>
      </c>
      <c r="T25" s="12">
        <v>374457</v>
      </c>
      <c r="U25" s="12">
        <v>384301</v>
      </c>
      <c r="V25" s="12">
        <v>368259</v>
      </c>
      <c r="W25" s="12">
        <v>347208</v>
      </c>
      <c r="X25" s="12">
        <v>331228</v>
      </c>
    </row>
    <row r="26" spans="2:24" ht="15.75" customHeight="1" x14ac:dyDescent="0.2">
      <c r="C26" s="5"/>
    </row>
    <row r="27" spans="2:24" ht="15.75" customHeight="1" x14ac:dyDescent="0.2">
      <c r="C27" s="178"/>
    </row>
    <row r="28" spans="2:24" ht="15.75" customHeight="1" x14ac:dyDescent="0.2">
      <c r="C28" s="178"/>
    </row>
    <row r="29" spans="2:24" ht="15.75" customHeight="1" x14ac:dyDescent="0.2">
      <c r="C29" s="15"/>
    </row>
    <row r="30" spans="2:24" ht="15.75" customHeight="1" x14ac:dyDescent="0.2"/>
    <row r="31" spans="2:24" ht="1.5" customHeight="1" x14ac:dyDescent="0.2"/>
    <row r="32" spans="2:24" ht="15.75" customHeight="1" x14ac:dyDescent="0.2"/>
    <row r="33" ht="15.75" customHeight="1" x14ac:dyDescent="0.2"/>
    <row r="34" ht="15.75" customHeight="1" x14ac:dyDescent="0.2"/>
    <row r="35" ht="15.75" customHeight="1" x14ac:dyDescent="0.2"/>
    <row r="36" ht="21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</sheetData>
  <pageMargins left="0.7" right="0.7" top="0.75" bottom="0.75" header="0.3" footer="0.3"/>
  <pageSetup paperSize="9" scale="8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8450A9-B998-42C7-BE48-9224E996B9DA}">
  <dimension ref="A1:V69"/>
  <sheetViews>
    <sheetView showGridLines="0" zoomScaleNormal="100" workbookViewId="0">
      <pane xSplit="1" ySplit="1" topLeftCell="B2" activePane="bottomRight" state="frozen"/>
      <selection pane="topRight" activeCell="G1" sqref="G1"/>
      <selection pane="bottomLeft" activeCell="A2" sqref="A2"/>
      <selection pane="bottomRight" activeCell="B9" sqref="B9"/>
    </sheetView>
  </sheetViews>
  <sheetFormatPr defaultColWidth="8.6640625" defaultRowHeight="13.5" customHeight="1" x14ac:dyDescent="0.2"/>
  <cols>
    <col min="1" max="1" width="56.21875" style="1" customWidth="1"/>
    <col min="2" max="2" width="16.44140625" style="1" customWidth="1"/>
    <col min="3" max="3" width="17.77734375" style="1" customWidth="1"/>
    <col min="4" max="4" width="15.109375" style="1" customWidth="1"/>
    <col min="5" max="6" width="14.77734375" style="1" customWidth="1"/>
    <col min="7" max="7" width="17.21875" style="1" customWidth="1"/>
    <col min="8" max="8" width="16.33203125" style="1" customWidth="1"/>
    <col min="9" max="9" width="15.44140625" style="1" customWidth="1"/>
    <col min="10" max="14" width="13" style="1" customWidth="1"/>
    <col min="15" max="15" width="10.5546875" style="1" customWidth="1"/>
    <col min="16" max="22" width="12.6640625" style="1" customWidth="1"/>
    <col min="23" max="16384" width="8.6640625" style="1"/>
  </cols>
  <sheetData>
    <row r="1" spans="1:22" ht="24.6" thickBot="1" x14ac:dyDescent="0.3">
      <c r="A1" s="89" t="s">
        <v>61</v>
      </c>
      <c r="B1" s="20" t="s">
        <v>173</v>
      </c>
      <c r="C1" s="20" t="s">
        <v>172</v>
      </c>
      <c r="D1" s="20" t="s">
        <v>171</v>
      </c>
      <c r="E1" s="105" t="s">
        <v>167</v>
      </c>
      <c r="F1" s="105" t="s">
        <v>167</v>
      </c>
      <c r="G1" s="20" t="s">
        <v>166</v>
      </c>
      <c r="H1" s="20" t="s">
        <v>165</v>
      </c>
      <c r="I1" s="20" t="s">
        <v>163</v>
      </c>
      <c r="J1" s="20" t="s">
        <v>162</v>
      </c>
      <c r="K1" s="20" t="s">
        <v>3</v>
      </c>
      <c r="L1" s="20" t="s">
        <v>4</v>
      </c>
      <c r="M1" s="20" t="s">
        <v>5</v>
      </c>
      <c r="N1" s="20" t="s">
        <v>6</v>
      </c>
      <c r="O1" s="20" t="s">
        <v>7</v>
      </c>
      <c r="P1" s="20" t="s">
        <v>8</v>
      </c>
      <c r="Q1" s="20" t="s">
        <v>9</v>
      </c>
      <c r="R1" s="20" t="s">
        <v>10</v>
      </c>
      <c r="S1" s="20" t="s">
        <v>11</v>
      </c>
      <c r="T1" s="20" t="s">
        <v>12</v>
      </c>
      <c r="U1" s="20" t="s">
        <v>13</v>
      </c>
      <c r="V1" s="20" t="s">
        <v>14</v>
      </c>
    </row>
    <row r="2" spans="1:22" ht="13.5" customHeight="1" thickBot="1" x14ac:dyDescent="0.3">
      <c r="A2" s="86" t="s">
        <v>125</v>
      </c>
      <c r="B2" s="154">
        <v>324481</v>
      </c>
      <c r="C2" s="99">
        <v>1386284</v>
      </c>
      <c r="D2" s="99">
        <v>1049608</v>
      </c>
      <c r="E2" s="133">
        <v>702828</v>
      </c>
      <c r="F2" s="133">
        <v>363431</v>
      </c>
      <c r="G2" s="99">
        <v>1453745</v>
      </c>
      <c r="H2" s="99">
        <v>1087448</v>
      </c>
      <c r="I2" s="99">
        <v>737928</v>
      </c>
      <c r="J2" s="99">
        <v>393187</v>
      </c>
      <c r="K2" s="13">
        <v>1252343</v>
      </c>
      <c r="L2" s="13">
        <v>904931</v>
      </c>
      <c r="M2" s="13">
        <v>569704</v>
      </c>
      <c r="N2" s="13">
        <v>258416</v>
      </c>
      <c r="O2" s="13">
        <v>935727</v>
      </c>
      <c r="P2" s="13">
        <v>671920</v>
      </c>
      <c r="Q2" s="13">
        <v>431145</v>
      </c>
      <c r="R2" s="13">
        <v>213175</v>
      </c>
      <c r="S2" s="13">
        <v>798417</v>
      </c>
      <c r="T2" s="13">
        <v>583324</v>
      </c>
      <c r="U2" s="13">
        <v>376117</v>
      </c>
      <c r="V2" s="13">
        <v>188051</v>
      </c>
    </row>
    <row r="3" spans="1:22" ht="13.5" customHeight="1" thickBot="1" x14ac:dyDescent="0.25">
      <c r="A3" s="90" t="s">
        <v>126</v>
      </c>
      <c r="B3" s="155">
        <v>1437</v>
      </c>
      <c r="C3" s="103">
        <v>5622</v>
      </c>
      <c r="D3" s="103">
        <v>4088</v>
      </c>
      <c r="E3" s="139">
        <v>2726</v>
      </c>
      <c r="F3" s="139">
        <v>1368</v>
      </c>
      <c r="G3" s="103">
        <v>5394</v>
      </c>
      <c r="H3" s="103">
        <v>4062</v>
      </c>
      <c r="I3" s="103">
        <v>2736</v>
      </c>
      <c r="J3" s="103">
        <v>1313</v>
      </c>
      <c r="K3" s="6">
        <v>5467</v>
      </c>
      <c r="L3" s="6">
        <v>3946</v>
      </c>
      <c r="M3" s="6">
        <v>2655</v>
      </c>
      <c r="N3" s="6">
        <v>1299</v>
      </c>
      <c r="O3" s="6">
        <v>6133</v>
      </c>
      <c r="P3" s="6">
        <v>4598</v>
      </c>
      <c r="Q3" s="6">
        <v>3089</v>
      </c>
      <c r="R3" s="6">
        <v>1475</v>
      </c>
      <c r="S3" s="6">
        <v>6258</v>
      </c>
      <c r="T3" s="6">
        <v>4606</v>
      </c>
      <c r="U3" s="6">
        <v>3031</v>
      </c>
      <c r="V3" s="6">
        <v>1464</v>
      </c>
    </row>
    <row r="4" spans="1:22" ht="13.5" customHeight="1" thickBot="1" x14ac:dyDescent="0.25">
      <c r="A4" s="73" t="s">
        <v>127</v>
      </c>
      <c r="B4" s="155">
        <v>425</v>
      </c>
      <c r="C4" s="103">
        <v>1537</v>
      </c>
      <c r="D4" s="103">
        <v>1091</v>
      </c>
      <c r="E4" s="139">
        <v>734</v>
      </c>
      <c r="F4" s="139">
        <v>384</v>
      </c>
      <c r="G4" s="103">
        <v>1486</v>
      </c>
      <c r="H4" s="103">
        <v>1068</v>
      </c>
      <c r="I4" s="103">
        <v>697</v>
      </c>
      <c r="J4" s="103">
        <v>319</v>
      </c>
      <c r="K4" s="5">
        <v>1128</v>
      </c>
      <c r="L4" s="5">
        <v>766</v>
      </c>
      <c r="M4" s="5">
        <v>438</v>
      </c>
      <c r="N4" s="5">
        <v>162</v>
      </c>
      <c r="O4" s="5">
        <v>1450</v>
      </c>
      <c r="P4" s="5">
        <v>6776</v>
      </c>
      <c r="Q4" s="5">
        <v>4106</v>
      </c>
      <c r="R4" s="5">
        <v>292</v>
      </c>
      <c r="S4" s="5">
        <v>1694</v>
      </c>
      <c r="T4" s="5">
        <v>1394</v>
      </c>
      <c r="U4" s="5">
        <v>930</v>
      </c>
      <c r="V4" s="5">
        <v>559</v>
      </c>
    </row>
    <row r="5" spans="1:22" ht="13.5" customHeight="1" thickBot="1" x14ac:dyDescent="0.25">
      <c r="A5" s="73" t="s">
        <v>128</v>
      </c>
      <c r="B5" s="155">
        <v>1220</v>
      </c>
      <c r="C5" s="103">
        <v>4594</v>
      </c>
      <c r="D5" s="103">
        <v>3911</v>
      </c>
      <c r="E5" s="139">
        <v>2552</v>
      </c>
      <c r="F5" s="139">
        <v>1194</v>
      </c>
      <c r="G5" s="103">
        <v>2049</v>
      </c>
      <c r="H5" s="103">
        <v>1230</v>
      </c>
      <c r="I5" s="103">
        <v>1220</v>
      </c>
      <c r="J5" s="103">
        <v>352</v>
      </c>
      <c r="K5" s="6">
        <v>2506</v>
      </c>
      <c r="L5" s="6">
        <v>993</v>
      </c>
      <c r="M5" s="6">
        <v>466</v>
      </c>
      <c r="N5" s="6">
        <v>228</v>
      </c>
      <c r="O5" s="6">
        <v>4570</v>
      </c>
      <c r="P5" s="6">
        <v>2873</v>
      </c>
      <c r="Q5" s="6">
        <v>1268</v>
      </c>
      <c r="R5" s="6">
        <v>769</v>
      </c>
      <c r="S5" s="6">
        <v>2569</v>
      </c>
      <c r="T5" s="6">
        <v>1627</v>
      </c>
      <c r="U5" s="6">
        <v>776</v>
      </c>
      <c r="V5" s="6">
        <v>339</v>
      </c>
    </row>
    <row r="6" spans="1:22" ht="13.5" customHeight="1" thickBot="1" x14ac:dyDescent="0.25">
      <c r="A6" s="73" t="s">
        <v>129</v>
      </c>
      <c r="B6" s="155">
        <v>38831</v>
      </c>
      <c r="C6" s="103">
        <v>133242</v>
      </c>
      <c r="D6" s="103">
        <v>97421</v>
      </c>
      <c r="E6" s="139">
        <v>63787</v>
      </c>
      <c r="F6" s="139">
        <v>31381</v>
      </c>
      <c r="G6" s="103">
        <v>118706</v>
      </c>
      <c r="H6" s="103">
        <v>83418</v>
      </c>
      <c r="I6" s="103">
        <v>54364</v>
      </c>
      <c r="J6" s="103">
        <v>27673</v>
      </c>
      <c r="K6" s="6">
        <v>100469</v>
      </c>
      <c r="L6" s="6">
        <v>72378</v>
      </c>
      <c r="M6" s="6">
        <v>46963</v>
      </c>
      <c r="N6" s="6">
        <v>21666</v>
      </c>
      <c r="O6" s="6">
        <v>80532</v>
      </c>
      <c r="P6" s="6">
        <v>53427</v>
      </c>
      <c r="Q6" s="6">
        <v>34322</v>
      </c>
      <c r="R6" s="6">
        <v>18655</v>
      </c>
      <c r="S6" s="6">
        <v>69646</v>
      </c>
      <c r="T6" s="6">
        <v>50527</v>
      </c>
      <c r="U6" s="6">
        <v>32988</v>
      </c>
      <c r="V6" s="6">
        <v>17119</v>
      </c>
    </row>
    <row r="7" spans="1:22" ht="13.5" customHeight="1" thickBot="1" x14ac:dyDescent="0.25">
      <c r="A7" s="73" t="s">
        <v>130</v>
      </c>
      <c r="B7" s="155">
        <v>98</v>
      </c>
      <c r="C7" s="103">
        <v>380</v>
      </c>
      <c r="D7" s="103">
        <v>273</v>
      </c>
      <c r="E7" s="139">
        <v>171</v>
      </c>
      <c r="F7" s="139">
        <v>91</v>
      </c>
      <c r="G7" s="103">
        <v>445</v>
      </c>
      <c r="H7" s="103">
        <v>344</v>
      </c>
      <c r="I7" s="103">
        <v>221</v>
      </c>
      <c r="J7" s="103">
        <v>105</v>
      </c>
      <c r="K7" s="6">
        <v>306</v>
      </c>
      <c r="L7" s="6">
        <v>220</v>
      </c>
      <c r="M7" s="6">
        <v>125</v>
      </c>
      <c r="N7" s="6">
        <v>50</v>
      </c>
      <c r="O7" s="6">
        <v>267</v>
      </c>
      <c r="P7" s="6">
        <v>202</v>
      </c>
      <c r="Q7" s="6">
        <v>141</v>
      </c>
      <c r="R7" s="6">
        <v>58</v>
      </c>
      <c r="S7" s="6">
        <v>303</v>
      </c>
      <c r="T7" s="6">
        <v>155</v>
      </c>
      <c r="U7" s="6">
        <v>114</v>
      </c>
      <c r="V7" s="6">
        <v>73</v>
      </c>
    </row>
    <row r="8" spans="1:22" ht="13.5" customHeight="1" thickBot="1" x14ac:dyDescent="0.25">
      <c r="A8" s="73" t="s">
        <v>131</v>
      </c>
      <c r="B8" s="155">
        <v>36085</v>
      </c>
      <c r="C8" s="103">
        <v>56027</v>
      </c>
      <c r="D8" s="103">
        <v>40886</v>
      </c>
      <c r="E8" s="139">
        <v>27812</v>
      </c>
      <c r="F8" s="139">
        <v>13860</v>
      </c>
      <c r="G8" s="103">
        <v>57514</v>
      </c>
      <c r="H8" s="103">
        <v>43439</v>
      </c>
      <c r="I8" s="103">
        <v>29351</v>
      </c>
      <c r="J8" s="103">
        <v>14423</v>
      </c>
      <c r="K8" s="6">
        <v>50195</v>
      </c>
      <c r="L8" s="6">
        <v>35580</v>
      </c>
      <c r="M8" s="6">
        <v>23706</v>
      </c>
      <c r="N8" s="6">
        <v>11090</v>
      </c>
      <c r="O8" s="6">
        <v>40348</v>
      </c>
      <c r="P8" s="6">
        <v>28870</v>
      </c>
      <c r="Q8" s="6">
        <v>19369</v>
      </c>
      <c r="R8" s="6">
        <v>8960</v>
      </c>
      <c r="S8" s="6">
        <v>34093</v>
      </c>
      <c r="T8" s="6">
        <v>24805</v>
      </c>
      <c r="U8" s="6">
        <v>16735</v>
      </c>
      <c r="V8" s="6">
        <v>8393</v>
      </c>
    </row>
    <row r="9" spans="1:22" ht="12.75" customHeight="1" thickBot="1" x14ac:dyDescent="0.25">
      <c r="A9" s="66" t="s">
        <v>132</v>
      </c>
      <c r="B9" s="155">
        <v>1715</v>
      </c>
      <c r="C9" s="103">
        <v>7814</v>
      </c>
      <c r="D9" s="103">
        <v>5435</v>
      </c>
      <c r="E9" s="139">
        <v>3774</v>
      </c>
      <c r="F9" s="139">
        <v>1574</v>
      </c>
      <c r="G9" s="103">
        <v>6738</v>
      </c>
      <c r="H9" s="103">
        <v>4989</v>
      </c>
      <c r="I9" s="103">
        <v>3372</v>
      </c>
      <c r="J9" s="103">
        <v>1297</v>
      </c>
      <c r="K9" s="6">
        <v>5965</v>
      </c>
      <c r="L9" s="6">
        <v>3669</v>
      </c>
      <c r="M9" s="6">
        <v>2279</v>
      </c>
      <c r="N9" s="6">
        <v>945</v>
      </c>
      <c r="O9" s="6">
        <v>5240</v>
      </c>
      <c r="P9" s="6">
        <v>3606</v>
      </c>
      <c r="Q9" s="6">
        <v>2240</v>
      </c>
      <c r="R9" s="6">
        <v>1282</v>
      </c>
      <c r="S9" s="6">
        <v>5096</v>
      </c>
      <c r="T9" s="6">
        <v>3356</v>
      </c>
      <c r="U9" s="6">
        <v>2194</v>
      </c>
      <c r="V9" s="6">
        <v>1172</v>
      </c>
    </row>
    <row r="10" spans="1:22" ht="13.5" customHeight="1" thickBot="1" x14ac:dyDescent="0.25">
      <c r="A10" s="97" t="s">
        <v>133</v>
      </c>
      <c r="B10" s="155">
        <v>69</v>
      </c>
      <c r="C10" s="103">
        <v>687</v>
      </c>
      <c r="D10" s="103">
        <v>529</v>
      </c>
      <c r="E10" s="139">
        <v>309</v>
      </c>
      <c r="F10" s="139">
        <v>144</v>
      </c>
      <c r="G10" s="103">
        <v>405</v>
      </c>
      <c r="H10" s="103">
        <v>253</v>
      </c>
      <c r="I10" s="103">
        <v>300</v>
      </c>
      <c r="J10" s="103">
        <v>117</v>
      </c>
      <c r="K10" s="31">
        <v>725</v>
      </c>
      <c r="L10" s="31">
        <v>176</v>
      </c>
      <c r="M10" s="31">
        <v>14</v>
      </c>
      <c r="N10" s="31">
        <v>102</v>
      </c>
      <c r="O10" s="31">
        <v>678</v>
      </c>
      <c r="P10" s="31">
        <v>595</v>
      </c>
      <c r="Q10" s="31">
        <v>269</v>
      </c>
      <c r="R10" s="31">
        <v>247</v>
      </c>
      <c r="S10" s="31">
        <v>700</v>
      </c>
      <c r="T10" s="31">
        <v>631</v>
      </c>
      <c r="U10" s="31">
        <v>438</v>
      </c>
      <c r="V10" s="31">
        <v>317</v>
      </c>
    </row>
    <row r="11" spans="1:22" ht="13.5" customHeight="1" thickBot="1" x14ac:dyDescent="0.25">
      <c r="A11" s="67" t="s">
        <v>134</v>
      </c>
      <c r="B11" s="155">
        <v>261126</v>
      </c>
      <c r="C11" s="103">
        <v>1112127</v>
      </c>
      <c r="D11" s="103">
        <v>840951</v>
      </c>
      <c r="E11" s="139">
        <v>562780</v>
      </c>
      <c r="F11" s="139">
        <v>291890</v>
      </c>
      <c r="G11" s="103">
        <v>1137702</v>
      </c>
      <c r="H11" s="103">
        <v>848682</v>
      </c>
      <c r="I11" s="103">
        <v>570334</v>
      </c>
      <c r="J11" s="103">
        <v>309422</v>
      </c>
      <c r="K11" s="31">
        <v>982981</v>
      </c>
      <c r="L11" s="31">
        <v>709866</v>
      </c>
      <c r="M11" s="31">
        <v>448180</v>
      </c>
      <c r="N11" s="31">
        <v>208134</v>
      </c>
      <c r="O11" s="31">
        <v>757697</v>
      </c>
      <c r="P11" s="31">
        <v>544583</v>
      </c>
      <c r="Q11" s="31">
        <v>351088</v>
      </c>
      <c r="R11" s="31">
        <v>175465</v>
      </c>
      <c r="S11" s="31">
        <v>649353</v>
      </c>
      <c r="T11" s="31">
        <v>474218</v>
      </c>
      <c r="U11" s="31">
        <v>304090</v>
      </c>
      <c r="V11" s="31">
        <v>151599</v>
      </c>
    </row>
    <row r="12" spans="1:22" ht="13.5" customHeight="1" thickBot="1" x14ac:dyDescent="0.25">
      <c r="A12" s="73" t="s">
        <v>135</v>
      </c>
      <c r="B12" s="155">
        <v>421</v>
      </c>
      <c r="C12" s="103">
        <v>1091</v>
      </c>
      <c r="D12" s="103">
        <v>773</v>
      </c>
      <c r="E12" s="139">
        <v>641</v>
      </c>
      <c r="F12" s="139">
        <v>245</v>
      </c>
      <c r="G12" s="103">
        <v>926</v>
      </c>
      <c r="H12" s="103">
        <v>305</v>
      </c>
      <c r="I12" s="103">
        <v>252</v>
      </c>
      <c r="J12" s="103">
        <v>161</v>
      </c>
      <c r="K12" s="31">
        <v>570</v>
      </c>
      <c r="L12" s="31">
        <v>302</v>
      </c>
      <c r="M12" s="31">
        <v>171</v>
      </c>
      <c r="N12" s="31">
        <v>132</v>
      </c>
      <c r="O12" s="31">
        <v>6984</v>
      </c>
      <c r="P12" s="31">
        <v>265</v>
      </c>
      <c r="Q12" s="31">
        <v>212</v>
      </c>
      <c r="R12" s="31">
        <v>168</v>
      </c>
      <c r="S12" s="31">
        <v>491</v>
      </c>
      <c r="T12" s="31">
        <v>371</v>
      </c>
      <c r="U12" s="31">
        <v>286</v>
      </c>
      <c r="V12" s="31">
        <v>145</v>
      </c>
    </row>
    <row r="13" spans="1:22" ht="13.5" customHeight="1" thickBot="1" x14ac:dyDescent="0.25">
      <c r="A13" s="61" t="s">
        <v>136</v>
      </c>
      <c r="B13" s="155">
        <v>138</v>
      </c>
      <c r="C13" s="103">
        <v>825</v>
      </c>
      <c r="D13" s="103">
        <v>248</v>
      </c>
      <c r="E13" s="139">
        <v>243</v>
      </c>
      <c r="F13" s="139">
        <v>151</v>
      </c>
      <c r="G13" s="103">
        <v>846</v>
      </c>
      <c r="H13" s="103">
        <v>211</v>
      </c>
      <c r="I13" s="103">
        <v>177</v>
      </c>
      <c r="J13" s="103">
        <v>136</v>
      </c>
      <c r="K13" s="31">
        <v>638</v>
      </c>
      <c r="L13" s="31">
        <v>134</v>
      </c>
      <c r="M13" s="31">
        <v>117</v>
      </c>
      <c r="N13" s="31">
        <v>77</v>
      </c>
      <c r="O13" s="31">
        <v>1092</v>
      </c>
      <c r="P13" s="31">
        <v>556</v>
      </c>
      <c r="Q13" s="31">
        <v>518</v>
      </c>
      <c r="R13" s="31">
        <v>150</v>
      </c>
      <c r="S13" s="31">
        <v>336</v>
      </c>
      <c r="T13" s="31">
        <v>152</v>
      </c>
      <c r="U13" s="31">
        <v>103</v>
      </c>
      <c r="V13" s="31">
        <v>19</v>
      </c>
    </row>
    <row r="14" spans="1:22" ht="13.5" customHeight="1" thickBot="1" x14ac:dyDescent="0.3">
      <c r="A14" s="88" t="s">
        <v>137</v>
      </c>
      <c r="B14" s="154">
        <v>-16170</v>
      </c>
      <c r="C14" s="99">
        <v>65207</v>
      </c>
      <c r="D14" s="99">
        <v>56077</v>
      </c>
      <c r="E14" s="133">
        <v>38890</v>
      </c>
      <c r="F14" s="133">
        <v>21783</v>
      </c>
      <c r="G14" s="99">
        <v>123789</v>
      </c>
      <c r="H14" s="99">
        <v>100310</v>
      </c>
      <c r="I14" s="99">
        <v>75708</v>
      </c>
      <c r="J14" s="99">
        <v>38308</v>
      </c>
      <c r="K14" s="32">
        <v>103258</v>
      </c>
      <c r="L14" s="32">
        <v>77681</v>
      </c>
      <c r="M14" s="32">
        <v>44946</v>
      </c>
      <c r="N14" s="32">
        <v>14897</v>
      </c>
      <c r="O14" s="32">
        <v>45382</v>
      </c>
      <c r="P14" s="32">
        <v>26694</v>
      </c>
      <c r="Q14" s="32">
        <v>15216</v>
      </c>
      <c r="R14" s="32">
        <v>6237</v>
      </c>
      <c r="S14" s="32">
        <v>29560</v>
      </c>
      <c r="T14" s="32">
        <v>22855</v>
      </c>
      <c r="U14" s="32">
        <v>15442</v>
      </c>
      <c r="V14" s="32">
        <v>7459</v>
      </c>
    </row>
    <row r="15" spans="1:22" ht="13.5" customHeight="1" thickBot="1" x14ac:dyDescent="0.25">
      <c r="A15" s="73" t="s">
        <v>138</v>
      </c>
      <c r="B15" s="155">
        <v>1076</v>
      </c>
      <c r="C15" s="103">
        <v>3215</v>
      </c>
      <c r="D15" s="103">
        <v>2247</v>
      </c>
      <c r="E15" s="139">
        <v>1270</v>
      </c>
      <c r="F15" s="139">
        <v>669</v>
      </c>
      <c r="G15" s="103">
        <v>1998</v>
      </c>
      <c r="H15" s="103">
        <v>739</v>
      </c>
      <c r="I15" s="103">
        <v>313</v>
      </c>
      <c r="J15" s="103">
        <v>88</v>
      </c>
      <c r="K15" s="33">
        <v>369</v>
      </c>
      <c r="L15" s="33">
        <v>291</v>
      </c>
      <c r="M15" s="33">
        <v>314</v>
      </c>
      <c r="N15" s="33">
        <v>103</v>
      </c>
      <c r="O15" s="33">
        <v>493</v>
      </c>
      <c r="P15" s="33">
        <v>432</v>
      </c>
      <c r="Q15" s="33">
        <v>174</v>
      </c>
      <c r="R15" s="33">
        <v>87</v>
      </c>
      <c r="S15" s="33">
        <v>373</v>
      </c>
      <c r="T15" s="33">
        <v>280</v>
      </c>
      <c r="U15" s="33">
        <v>175</v>
      </c>
      <c r="V15" s="33">
        <v>89</v>
      </c>
    </row>
    <row r="16" spans="1:22" ht="13.5" customHeight="1" thickBot="1" x14ac:dyDescent="0.25">
      <c r="A16" s="74" t="s">
        <v>139</v>
      </c>
      <c r="B16" s="155">
        <v>160</v>
      </c>
      <c r="C16" s="103">
        <v>420</v>
      </c>
      <c r="D16" s="103">
        <v>332</v>
      </c>
      <c r="E16" s="139">
        <v>210</v>
      </c>
      <c r="F16" s="139">
        <v>195</v>
      </c>
      <c r="G16" s="103">
        <v>619</v>
      </c>
      <c r="H16" s="103">
        <v>437</v>
      </c>
      <c r="I16" s="103">
        <v>259</v>
      </c>
      <c r="J16" s="103">
        <v>89</v>
      </c>
      <c r="K16" s="31">
        <v>443</v>
      </c>
      <c r="L16" s="31">
        <v>360</v>
      </c>
      <c r="M16" s="31">
        <v>218</v>
      </c>
      <c r="N16" s="31">
        <v>160</v>
      </c>
      <c r="O16" s="31">
        <v>929</v>
      </c>
      <c r="P16" s="31">
        <v>688</v>
      </c>
      <c r="Q16" s="31">
        <v>498</v>
      </c>
      <c r="R16" s="31">
        <v>516</v>
      </c>
      <c r="S16" s="31">
        <v>727</v>
      </c>
      <c r="T16" s="31">
        <v>534</v>
      </c>
      <c r="U16" s="31">
        <v>405</v>
      </c>
      <c r="V16" s="31">
        <v>250</v>
      </c>
    </row>
    <row r="17" spans="1:22" ht="27" customHeight="1" thickBot="1" x14ac:dyDescent="0.25">
      <c r="A17" s="62" t="s">
        <v>140</v>
      </c>
      <c r="B17" s="155">
        <v>0</v>
      </c>
      <c r="C17" s="103">
        <v>0</v>
      </c>
      <c r="D17" s="103">
        <v>0</v>
      </c>
      <c r="E17" s="139">
        <v>0</v>
      </c>
      <c r="F17" s="139"/>
      <c r="G17" s="103">
        <v>0</v>
      </c>
      <c r="H17" s="103"/>
      <c r="I17" s="103">
        <v>0</v>
      </c>
      <c r="J17" s="103">
        <v>0</v>
      </c>
      <c r="K17" s="31">
        <v>0</v>
      </c>
      <c r="L17" s="31">
        <v>0</v>
      </c>
      <c r="M17" s="31">
        <v>0</v>
      </c>
      <c r="N17" s="31">
        <v>0</v>
      </c>
      <c r="O17" s="31">
        <v>0</v>
      </c>
      <c r="P17" s="31">
        <v>0</v>
      </c>
      <c r="Q17" s="31">
        <v>0</v>
      </c>
      <c r="R17" s="31">
        <v>0</v>
      </c>
      <c r="S17" s="31">
        <v>0</v>
      </c>
      <c r="T17" s="31">
        <v>0</v>
      </c>
      <c r="U17" s="31">
        <v>0</v>
      </c>
      <c r="V17" s="31">
        <v>0</v>
      </c>
    </row>
    <row r="18" spans="1:22" ht="13.5" customHeight="1" thickBot="1" x14ac:dyDescent="0.3">
      <c r="A18" s="88" t="s">
        <v>141</v>
      </c>
      <c r="B18" s="154">
        <v>-15254</v>
      </c>
      <c r="C18" s="99">
        <v>68002</v>
      </c>
      <c r="D18" s="99">
        <v>57992</v>
      </c>
      <c r="E18" s="133">
        <v>39950</v>
      </c>
      <c r="F18" s="133">
        <v>22257</v>
      </c>
      <c r="G18" s="99">
        <v>125168</v>
      </c>
      <c r="H18" s="99">
        <v>100612</v>
      </c>
      <c r="I18" s="99">
        <v>75762</v>
      </c>
      <c r="J18" s="99">
        <v>38307</v>
      </c>
      <c r="K18" s="32">
        <v>103184</v>
      </c>
      <c r="L18" s="32">
        <v>77612</v>
      </c>
      <c r="M18" s="32">
        <v>45042</v>
      </c>
      <c r="N18" s="32">
        <v>14840</v>
      </c>
      <c r="O18" s="32">
        <v>44946</v>
      </c>
      <c r="P18" s="32">
        <v>26438</v>
      </c>
      <c r="Q18" s="32">
        <v>14892</v>
      </c>
      <c r="R18" s="32">
        <v>5808</v>
      </c>
      <c r="S18" s="32">
        <v>29206</v>
      </c>
      <c r="T18" s="32">
        <v>22601</v>
      </c>
      <c r="U18" s="32">
        <v>15212</v>
      </c>
      <c r="V18" s="32">
        <v>7298</v>
      </c>
    </row>
    <row r="19" spans="1:22" ht="13.5" customHeight="1" thickBot="1" x14ac:dyDescent="0.25">
      <c r="A19" s="19" t="s">
        <v>142</v>
      </c>
      <c r="B19" s="155">
        <v>-2488</v>
      </c>
      <c r="C19" s="103">
        <v>14561</v>
      </c>
      <c r="D19" s="103">
        <v>12330</v>
      </c>
      <c r="E19" s="139">
        <v>8563</v>
      </c>
      <c r="F19" s="139">
        <v>4770</v>
      </c>
      <c r="G19" s="103">
        <v>24758</v>
      </c>
      <c r="H19" s="103">
        <v>20030</v>
      </c>
      <c r="I19" s="103">
        <v>15003</v>
      </c>
      <c r="J19" s="103">
        <v>7592</v>
      </c>
      <c r="K19" s="33">
        <v>20653</v>
      </c>
      <c r="L19" s="33">
        <v>15604</v>
      </c>
      <c r="M19" s="33">
        <v>9058</v>
      </c>
      <c r="N19" s="33">
        <v>2912</v>
      </c>
      <c r="O19" s="33">
        <v>8907</v>
      </c>
      <c r="P19" s="33">
        <v>4888</v>
      </c>
      <c r="Q19" s="33">
        <v>3116</v>
      </c>
      <c r="R19" s="33">
        <v>1294</v>
      </c>
      <c r="S19" s="33">
        <v>6492</v>
      </c>
      <c r="T19" s="33">
        <v>4345</v>
      </c>
      <c r="U19" s="33">
        <v>3433</v>
      </c>
      <c r="V19" s="33">
        <v>1572</v>
      </c>
    </row>
    <row r="20" spans="1:22" ht="13.5" customHeight="1" thickBot="1" x14ac:dyDescent="0.25">
      <c r="A20" s="18" t="s">
        <v>143</v>
      </c>
      <c r="B20" s="155">
        <v>-12766</v>
      </c>
      <c r="C20" s="103">
        <v>53441</v>
      </c>
      <c r="D20" s="103">
        <v>45662</v>
      </c>
      <c r="E20" s="139">
        <v>31387</v>
      </c>
      <c r="F20" s="139">
        <v>17487</v>
      </c>
      <c r="G20" s="103">
        <v>100410</v>
      </c>
      <c r="H20" s="103">
        <v>80582</v>
      </c>
      <c r="I20" s="103">
        <v>60759</v>
      </c>
      <c r="J20" s="103">
        <v>30715</v>
      </c>
      <c r="K20" s="33">
        <v>0</v>
      </c>
      <c r="L20" s="33">
        <v>0</v>
      </c>
      <c r="M20" s="33">
        <v>0</v>
      </c>
      <c r="N20" s="33">
        <v>0</v>
      </c>
      <c r="O20" s="33">
        <v>0</v>
      </c>
      <c r="P20" s="33">
        <v>0</v>
      </c>
      <c r="Q20" s="33">
        <v>0</v>
      </c>
      <c r="R20" s="33">
        <v>0</v>
      </c>
      <c r="S20" s="33">
        <v>0</v>
      </c>
      <c r="T20" s="33">
        <v>0</v>
      </c>
      <c r="U20" s="33">
        <v>0</v>
      </c>
      <c r="V20" s="33">
        <v>0</v>
      </c>
    </row>
    <row r="21" spans="1:22" ht="13.5" customHeight="1" thickBot="1" x14ac:dyDescent="0.25">
      <c r="A21" s="61" t="s">
        <v>144</v>
      </c>
      <c r="B21" s="155">
        <v>0</v>
      </c>
      <c r="C21" s="103"/>
      <c r="D21" s="103">
        <v>0</v>
      </c>
      <c r="E21" s="139">
        <v>0</v>
      </c>
      <c r="F21" s="139"/>
      <c r="G21" s="103">
        <v>0</v>
      </c>
      <c r="H21" s="103"/>
      <c r="I21" s="103">
        <v>0</v>
      </c>
      <c r="J21" s="103">
        <v>0</v>
      </c>
      <c r="K21" s="31">
        <v>0</v>
      </c>
      <c r="L21" s="31">
        <v>0</v>
      </c>
      <c r="M21" s="31">
        <v>0</v>
      </c>
      <c r="N21" s="31">
        <v>0</v>
      </c>
      <c r="O21" s="31">
        <v>0</v>
      </c>
      <c r="P21" s="31">
        <v>0</v>
      </c>
      <c r="Q21" s="31">
        <v>0</v>
      </c>
      <c r="R21" s="31">
        <v>0</v>
      </c>
      <c r="S21" s="31">
        <v>0</v>
      </c>
      <c r="T21" s="31">
        <v>0</v>
      </c>
      <c r="U21" s="31">
        <v>0</v>
      </c>
      <c r="V21" s="31">
        <v>0</v>
      </c>
    </row>
    <row r="22" spans="1:22" ht="13.5" customHeight="1" thickBot="1" x14ac:dyDescent="0.3">
      <c r="A22" s="88" t="s">
        <v>145</v>
      </c>
      <c r="B22" s="154">
        <v>-12766</v>
      </c>
      <c r="C22" s="99">
        <v>53441</v>
      </c>
      <c r="D22" s="99">
        <v>45662</v>
      </c>
      <c r="E22" s="133">
        <v>31387</v>
      </c>
      <c r="F22" s="133">
        <v>17487</v>
      </c>
      <c r="G22" s="99">
        <v>100410</v>
      </c>
      <c r="H22" s="99">
        <v>80582</v>
      </c>
      <c r="I22" s="99">
        <v>60759</v>
      </c>
      <c r="J22" s="99">
        <v>30715</v>
      </c>
      <c r="K22" s="32">
        <v>82531</v>
      </c>
      <c r="L22" s="32">
        <v>62008</v>
      </c>
      <c r="M22" s="32">
        <v>35984</v>
      </c>
      <c r="N22" s="32">
        <v>11928</v>
      </c>
      <c r="O22" s="32">
        <v>36039</v>
      </c>
      <c r="P22" s="32">
        <v>21550</v>
      </c>
      <c r="Q22" s="32">
        <v>11776</v>
      </c>
      <c r="R22" s="32">
        <v>4514</v>
      </c>
      <c r="S22" s="32">
        <v>22714</v>
      </c>
      <c r="T22" s="32">
        <v>18256</v>
      </c>
      <c r="U22" s="32">
        <v>11779</v>
      </c>
      <c r="V22" s="32">
        <v>5726</v>
      </c>
    </row>
    <row r="23" spans="1:22" ht="29.25" customHeight="1" thickBot="1" x14ac:dyDescent="0.3">
      <c r="A23" s="87" t="s">
        <v>146</v>
      </c>
      <c r="B23" s="155">
        <v>0</v>
      </c>
      <c r="C23" s="103">
        <v>0</v>
      </c>
      <c r="D23" s="103">
        <v>0</v>
      </c>
      <c r="E23" s="139">
        <v>0</v>
      </c>
      <c r="F23" s="139">
        <v>0</v>
      </c>
      <c r="G23" s="103">
        <v>0</v>
      </c>
      <c r="H23" s="103"/>
      <c r="I23" s="103">
        <v>0</v>
      </c>
      <c r="J23" s="103">
        <v>0</v>
      </c>
      <c r="K23" s="34">
        <v>0</v>
      </c>
      <c r="L23" s="34">
        <v>0</v>
      </c>
      <c r="M23" s="34">
        <v>0</v>
      </c>
      <c r="N23" s="34">
        <v>0</v>
      </c>
      <c r="O23" s="34">
        <v>0</v>
      </c>
      <c r="P23" s="34">
        <v>0</v>
      </c>
      <c r="Q23" s="34">
        <v>0</v>
      </c>
      <c r="R23" s="34">
        <v>0</v>
      </c>
      <c r="S23" s="34">
        <v>0</v>
      </c>
      <c r="T23" s="34">
        <v>0</v>
      </c>
      <c r="U23" s="34">
        <v>0</v>
      </c>
      <c r="V23" s="34">
        <v>0</v>
      </c>
    </row>
    <row r="24" spans="1:22" ht="28.2" customHeight="1" thickBot="1" x14ac:dyDescent="0.25">
      <c r="A24" s="87" t="s">
        <v>147</v>
      </c>
      <c r="B24" s="155">
        <v>0</v>
      </c>
      <c r="C24" s="103">
        <v>0</v>
      </c>
      <c r="D24" s="103">
        <v>0</v>
      </c>
      <c r="E24" s="139">
        <v>0</v>
      </c>
      <c r="F24" s="139">
        <v>0</v>
      </c>
      <c r="G24" s="103">
        <v>0</v>
      </c>
      <c r="H24" s="103"/>
      <c r="I24" s="103">
        <v>0</v>
      </c>
      <c r="J24" s="103">
        <v>0</v>
      </c>
      <c r="K24" s="33">
        <v>0</v>
      </c>
      <c r="L24" s="33">
        <v>0</v>
      </c>
      <c r="M24" s="33">
        <v>0</v>
      </c>
      <c r="N24" s="33">
        <v>0</v>
      </c>
      <c r="O24" s="33">
        <v>0</v>
      </c>
      <c r="P24" s="33">
        <v>0</v>
      </c>
      <c r="Q24" s="33">
        <v>0</v>
      </c>
      <c r="R24" s="33">
        <v>0</v>
      </c>
      <c r="S24" s="33">
        <v>0</v>
      </c>
      <c r="T24" s="33">
        <v>0</v>
      </c>
      <c r="U24" s="33">
        <v>0</v>
      </c>
      <c r="V24" s="33">
        <v>0</v>
      </c>
    </row>
    <row r="25" spans="1:22" ht="14.25" customHeight="1" thickBot="1" x14ac:dyDescent="0.25">
      <c r="A25" s="87" t="s">
        <v>148</v>
      </c>
      <c r="B25" s="155">
        <v>0</v>
      </c>
      <c r="C25" s="103">
        <v>0</v>
      </c>
      <c r="D25" s="103">
        <v>0</v>
      </c>
      <c r="E25" s="139">
        <v>0</v>
      </c>
      <c r="F25" s="139">
        <v>0</v>
      </c>
      <c r="G25" s="103">
        <v>0</v>
      </c>
      <c r="H25" s="103"/>
      <c r="I25" s="103"/>
      <c r="J25" s="103">
        <v>0</v>
      </c>
      <c r="K25" s="33">
        <v>0</v>
      </c>
      <c r="L25" s="33">
        <v>0</v>
      </c>
      <c r="M25" s="33">
        <v>0</v>
      </c>
      <c r="N25" s="33">
        <v>0</v>
      </c>
      <c r="O25" s="33">
        <v>0</v>
      </c>
      <c r="P25" s="33">
        <v>0</v>
      </c>
      <c r="Q25" s="33">
        <v>0</v>
      </c>
      <c r="R25" s="33">
        <v>0</v>
      </c>
      <c r="S25" s="33">
        <v>0</v>
      </c>
      <c r="T25" s="33">
        <v>0</v>
      </c>
      <c r="U25" s="33">
        <v>0</v>
      </c>
      <c r="V25" s="33">
        <v>0</v>
      </c>
    </row>
    <row r="26" spans="1:22" ht="38.25" customHeight="1" thickBot="1" x14ac:dyDescent="0.25">
      <c r="A26" s="87" t="s">
        <v>149</v>
      </c>
      <c r="B26" s="155">
        <v>0</v>
      </c>
      <c r="C26" s="103">
        <v>0</v>
      </c>
      <c r="D26" s="103">
        <v>0</v>
      </c>
      <c r="E26" s="139">
        <v>0</v>
      </c>
      <c r="F26" s="139">
        <v>0</v>
      </c>
      <c r="G26" s="103">
        <v>0</v>
      </c>
      <c r="H26" s="103"/>
      <c r="I26" s="103">
        <v>0</v>
      </c>
      <c r="J26" s="103">
        <v>0</v>
      </c>
      <c r="K26" s="33">
        <v>0</v>
      </c>
      <c r="L26" s="33">
        <v>0</v>
      </c>
      <c r="M26" s="33">
        <v>0</v>
      </c>
      <c r="N26" s="33">
        <v>0</v>
      </c>
      <c r="O26" s="33">
        <v>0</v>
      </c>
      <c r="P26" s="33">
        <v>0</v>
      </c>
      <c r="Q26" s="33">
        <v>0</v>
      </c>
      <c r="R26" s="33">
        <v>0</v>
      </c>
      <c r="S26" s="33">
        <v>0</v>
      </c>
      <c r="T26" s="33">
        <v>0</v>
      </c>
      <c r="U26" s="33">
        <v>0</v>
      </c>
      <c r="V26" s="33">
        <v>0</v>
      </c>
    </row>
    <row r="27" spans="1:22" ht="14.25" customHeight="1" thickBot="1" x14ac:dyDescent="0.25">
      <c r="A27" s="87" t="s">
        <v>150</v>
      </c>
      <c r="B27" s="155">
        <v>0</v>
      </c>
      <c r="C27" s="103">
        <v>0</v>
      </c>
      <c r="D27" s="103">
        <v>0</v>
      </c>
      <c r="E27" s="139">
        <v>0</v>
      </c>
      <c r="F27" s="139">
        <v>0</v>
      </c>
      <c r="G27" s="103">
        <v>0</v>
      </c>
      <c r="H27" s="103"/>
      <c r="I27" s="103">
        <v>0</v>
      </c>
      <c r="J27" s="103">
        <v>0</v>
      </c>
      <c r="K27" s="33">
        <v>0</v>
      </c>
      <c r="L27" s="33">
        <v>0</v>
      </c>
      <c r="M27" s="33">
        <v>0</v>
      </c>
      <c r="N27" s="33">
        <v>0</v>
      </c>
      <c r="O27" s="33">
        <v>0</v>
      </c>
      <c r="P27" s="33">
        <v>0</v>
      </c>
      <c r="Q27" s="33">
        <v>0</v>
      </c>
      <c r="R27" s="33">
        <v>0</v>
      </c>
      <c r="S27" s="33">
        <v>0</v>
      </c>
      <c r="T27" s="33">
        <v>0</v>
      </c>
      <c r="U27" s="33">
        <v>0</v>
      </c>
      <c r="V27" s="33">
        <v>0</v>
      </c>
    </row>
    <row r="28" spans="1:22" ht="13.5" customHeight="1" thickTop="1" thickBot="1" x14ac:dyDescent="0.3">
      <c r="A28" s="63" t="s">
        <v>151</v>
      </c>
      <c r="B28" s="17">
        <v>-12766</v>
      </c>
      <c r="C28" s="17">
        <v>53441</v>
      </c>
      <c r="D28" s="17">
        <v>45662</v>
      </c>
      <c r="E28" s="125">
        <v>31387</v>
      </c>
      <c r="F28" s="17">
        <v>17487</v>
      </c>
      <c r="G28" s="17">
        <v>100410</v>
      </c>
      <c r="H28" s="17">
        <v>80582</v>
      </c>
      <c r="I28" s="17">
        <v>60759</v>
      </c>
      <c r="J28" s="17">
        <v>30715</v>
      </c>
      <c r="K28" s="16">
        <v>82531</v>
      </c>
      <c r="L28" s="16">
        <v>62008</v>
      </c>
      <c r="M28" s="16">
        <v>35984</v>
      </c>
      <c r="N28" s="16">
        <v>11928</v>
      </c>
      <c r="O28" s="16">
        <v>36039</v>
      </c>
      <c r="P28" s="16">
        <v>21550</v>
      </c>
      <c r="Q28" s="16">
        <v>11776</v>
      </c>
      <c r="R28" s="16">
        <v>4514</v>
      </c>
      <c r="S28" s="16">
        <v>22714</v>
      </c>
      <c r="T28" s="16">
        <v>18256</v>
      </c>
      <c r="U28" s="16">
        <v>11779</v>
      </c>
      <c r="V28" s="16">
        <v>5726</v>
      </c>
    </row>
    <row r="29" spans="1:22" ht="13.5" customHeight="1" thickTop="1" thickBot="1" x14ac:dyDescent="0.3">
      <c r="A29" s="76" t="s">
        <v>152</v>
      </c>
      <c r="B29" s="13"/>
      <c r="C29" s="13"/>
      <c r="D29" s="13"/>
      <c r="E29" s="126"/>
      <c r="F29" s="126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</row>
    <row r="30" spans="1:22" ht="13.5" customHeight="1" thickBot="1" x14ac:dyDescent="0.25">
      <c r="A30" s="95" t="s">
        <v>153</v>
      </c>
      <c r="B30" s="155"/>
      <c r="C30" s="103"/>
      <c r="D30" s="103"/>
      <c r="E30" s="139"/>
      <c r="F30" s="139"/>
      <c r="G30" s="103"/>
      <c r="H30" s="103"/>
      <c r="I30" s="103"/>
      <c r="J30" s="103"/>
      <c r="K30" s="5">
        <v>82531</v>
      </c>
      <c r="L30" s="5">
        <v>62008</v>
      </c>
      <c r="M30" s="5">
        <v>35984</v>
      </c>
      <c r="N30" s="5">
        <v>11928</v>
      </c>
      <c r="O30" s="5">
        <v>36039</v>
      </c>
      <c r="P30" s="5">
        <v>21550</v>
      </c>
      <c r="Q30" s="5">
        <v>11776</v>
      </c>
      <c r="R30" s="5">
        <v>4514</v>
      </c>
      <c r="S30" s="5">
        <v>22714</v>
      </c>
      <c r="T30" s="5">
        <v>18256</v>
      </c>
      <c r="U30" s="5">
        <v>11779</v>
      </c>
      <c r="V30" s="5">
        <v>5726</v>
      </c>
    </row>
    <row r="31" spans="1:22" ht="13.5" customHeight="1" thickBot="1" x14ac:dyDescent="0.25">
      <c r="A31" s="96" t="s">
        <v>154</v>
      </c>
      <c r="B31" s="155"/>
      <c r="C31" s="103"/>
      <c r="D31" s="103"/>
      <c r="E31" s="139"/>
      <c r="F31" s="139"/>
      <c r="G31" s="103"/>
      <c r="H31" s="103"/>
      <c r="I31" s="103"/>
      <c r="J31" s="103"/>
      <c r="K31" s="5">
        <v>0</v>
      </c>
      <c r="L31" s="5">
        <v>0</v>
      </c>
      <c r="M31" s="5">
        <v>0</v>
      </c>
      <c r="N31" s="5">
        <v>0</v>
      </c>
      <c r="O31" s="5">
        <v>0</v>
      </c>
      <c r="P31" s="5">
        <v>0</v>
      </c>
      <c r="Q31" s="5">
        <v>0</v>
      </c>
      <c r="R31" s="5">
        <v>0</v>
      </c>
      <c r="S31" s="5">
        <v>0</v>
      </c>
      <c r="T31" s="5">
        <v>0</v>
      </c>
      <c r="U31" s="5">
        <v>0</v>
      </c>
      <c r="V31" s="5">
        <v>0</v>
      </c>
    </row>
    <row r="32" spans="1:22" ht="13.5" customHeight="1" thickBot="1" x14ac:dyDescent="0.3">
      <c r="A32" s="86" t="s">
        <v>151</v>
      </c>
      <c r="B32" s="13"/>
      <c r="C32" s="13"/>
      <c r="D32" s="13"/>
      <c r="E32" s="126"/>
      <c r="F32" s="126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</row>
    <row r="33" spans="1:22" ht="13.5" customHeight="1" thickBot="1" x14ac:dyDescent="0.25">
      <c r="A33" s="93" t="s">
        <v>153</v>
      </c>
      <c r="B33" s="155"/>
      <c r="C33" s="103"/>
      <c r="D33" s="103"/>
      <c r="E33" s="139"/>
      <c r="F33" s="139"/>
      <c r="G33" s="103"/>
      <c r="H33" s="103"/>
      <c r="I33" s="103"/>
      <c r="J33" s="103"/>
      <c r="K33" s="5">
        <v>82531</v>
      </c>
      <c r="L33" s="5">
        <v>62008</v>
      </c>
      <c r="M33" s="5">
        <v>35984</v>
      </c>
      <c r="N33" s="5">
        <v>11928</v>
      </c>
      <c r="O33" s="5">
        <v>36039</v>
      </c>
      <c r="P33" s="5">
        <v>21550</v>
      </c>
      <c r="Q33" s="5">
        <v>11776</v>
      </c>
      <c r="R33" s="5">
        <v>4514</v>
      </c>
      <c r="S33" s="5">
        <v>22714</v>
      </c>
      <c r="T33" s="5">
        <v>18256</v>
      </c>
      <c r="U33" s="5">
        <v>11779</v>
      </c>
      <c r="V33" s="5">
        <v>5726</v>
      </c>
    </row>
    <row r="34" spans="1:22" ht="13.5" customHeight="1" thickBot="1" x14ac:dyDescent="0.25">
      <c r="A34" s="94" t="s">
        <v>154</v>
      </c>
      <c r="B34" s="155"/>
      <c r="C34" s="103"/>
      <c r="D34" s="103"/>
      <c r="E34" s="139"/>
      <c r="F34" s="139"/>
      <c r="G34" s="103"/>
      <c r="H34" s="103"/>
      <c r="I34" s="103"/>
      <c r="J34" s="103"/>
      <c r="K34" s="5">
        <v>0</v>
      </c>
      <c r="L34" s="5">
        <v>0</v>
      </c>
      <c r="M34" s="5">
        <v>0</v>
      </c>
      <c r="N34" s="5">
        <v>0</v>
      </c>
      <c r="O34" s="5">
        <v>0</v>
      </c>
      <c r="P34" s="5">
        <v>0</v>
      </c>
      <c r="Q34" s="5">
        <v>0</v>
      </c>
      <c r="R34" s="5">
        <v>0</v>
      </c>
      <c r="S34" s="5">
        <v>0</v>
      </c>
      <c r="T34" s="5">
        <v>0</v>
      </c>
      <c r="U34" s="5">
        <v>0</v>
      </c>
      <c r="V34" s="5">
        <v>0</v>
      </c>
    </row>
    <row r="35" spans="1:22" ht="12.6" thickBot="1" x14ac:dyDescent="0.3">
      <c r="A35" s="85" t="s">
        <v>155</v>
      </c>
      <c r="B35" s="13"/>
      <c r="C35" s="13"/>
      <c r="D35" s="13"/>
      <c r="E35" s="126"/>
      <c r="F35" s="126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</row>
    <row r="36" spans="1:22" ht="13.5" customHeight="1" thickBot="1" x14ac:dyDescent="0.25">
      <c r="A36" s="93" t="s">
        <v>156</v>
      </c>
      <c r="B36" s="156">
        <v>-0.57999999999999996</v>
      </c>
      <c r="C36" s="104">
        <v>2.4114805806833441</v>
      </c>
      <c r="D36" s="104">
        <v>2.06</v>
      </c>
      <c r="E36" s="140">
        <v>1.42</v>
      </c>
      <c r="F36" s="140">
        <v>0.79</v>
      </c>
      <c r="G36" s="104">
        <v>4.53</v>
      </c>
      <c r="H36" s="104">
        <v>3.62995062885149</v>
      </c>
      <c r="I36" s="104">
        <v>2.74</v>
      </c>
      <c r="J36" s="104">
        <v>1.38</v>
      </c>
      <c r="K36" s="29">
        <v>3.72</v>
      </c>
      <c r="L36" s="29">
        <v>2.79</v>
      </c>
      <c r="M36" s="29">
        <v>0.53731666005982193</v>
      </c>
      <c r="N36" s="29">
        <v>0.53731666005982193</v>
      </c>
      <c r="O36" s="29">
        <v>1.62</v>
      </c>
      <c r="P36" s="29">
        <v>0.97075570290821289</v>
      </c>
      <c r="Q36" s="29">
        <v>0.53046956647086385</v>
      </c>
      <c r="R36" s="29">
        <v>0.20334066092471803</v>
      </c>
      <c r="S36" s="29">
        <v>1.0231900248657608</v>
      </c>
      <c r="T36" s="29">
        <v>0.82237197736855383</v>
      </c>
      <c r="U36" s="29">
        <v>0.53060470647590907</v>
      </c>
      <c r="V36" s="29">
        <v>0.26</v>
      </c>
    </row>
    <row r="37" spans="1:22" ht="13.5" customHeight="1" thickBot="1" x14ac:dyDescent="0.25">
      <c r="A37" s="93" t="s">
        <v>157</v>
      </c>
      <c r="B37" s="156">
        <v>0</v>
      </c>
      <c r="C37" s="104"/>
      <c r="D37" s="104">
        <v>0</v>
      </c>
      <c r="E37" s="140">
        <v>0</v>
      </c>
      <c r="F37" s="140">
        <v>0</v>
      </c>
      <c r="G37" s="104">
        <v>0</v>
      </c>
      <c r="H37" s="104">
        <v>0</v>
      </c>
      <c r="I37" s="104">
        <v>0</v>
      </c>
      <c r="J37" s="104">
        <v>0</v>
      </c>
      <c r="K37" s="15">
        <v>0</v>
      </c>
      <c r="L37" s="15">
        <v>0</v>
      </c>
      <c r="M37" s="15">
        <v>0</v>
      </c>
      <c r="N37" s="15">
        <v>0</v>
      </c>
      <c r="O37" s="15">
        <v>0</v>
      </c>
      <c r="P37" s="15">
        <v>0</v>
      </c>
      <c r="Q37" s="15">
        <v>0</v>
      </c>
      <c r="R37" s="15">
        <v>0</v>
      </c>
      <c r="S37" s="15">
        <v>0</v>
      </c>
      <c r="T37" s="15">
        <v>0</v>
      </c>
      <c r="U37" s="15">
        <v>0</v>
      </c>
      <c r="V37" s="15">
        <v>0</v>
      </c>
    </row>
    <row r="38" spans="1:22" ht="13.5" customHeight="1" thickBot="1" x14ac:dyDescent="0.25">
      <c r="A38" s="94" t="s">
        <v>158</v>
      </c>
      <c r="B38" s="156">
        <v>-0.57999999999999996</v>
      </c>
      <c r="C38" s="104">
        <v>2.4114805806833441</v>
      </c>
      <c r="D38" s="104">
        <v>2.06</v>
      </c>
      <c r="E38" s="140">
        <v>1.42</v>
      </c>
      <c r="F38" s="140">
        <v>0.79</v>
      </c>
      <c r="G38" s="104">
        <v>4.53</v>
      </c>
      <c r="H38" s="104">
        <v>3.62995062885149</v>
      </c>
      <c r="I38" s="104">
        <v>2.74</v>
      </c>
      <c r="J38" s="104">
        <v>1.38</v>
      </c>
      <c r="K38" s="15">
        <v>3.72</v>
      </c>
      <c r="L38" s="15">
        <v>2.79</v>
      </c>
      <c r="M38" s="15">
        <v>0.53731666005982193</v>
      </c>
      <c r="N38" s="15">
        <v>0.53731666005982193</v>
      </c>
      <c r="O38" s="15">
        <v>1.62</v>
      </c>
      <c r="P38" s="15">
        <v>0.97075570290821289</v>
      </c>
      <c r="Q38" s="15">
        <v>0.53046956647086385</v>
      </c>
      <c r="R38" s="15">
        <v>0.20334066092471803</v>
      </c>
      <c r="S38" s="15">
        <v>1.0231900248657608</v>
      </c>
      <c r="T38" s="15">
        <v>0.82237197736855383</v>
      </c>
      <c r="U38" s="15">
        <v>0.53060470647590907</v>
      </c>
      <c r="V38" s="15">
        <v>0.26</v>
      </c>
    </row>
    <row r="39" spans="1:22" ht="12.6" thickBot="1" x14ac:dyDescent="0.3">
      <c r="A39" s="85" t="s">
        <v>159</v>
      </c>
      <c r="B39" s="30"/>
      <c r="C39" s="30"/>
      <c r="D39" s="30"/>
      <c r="E39" s="127"/>
      <c r="F39" s="127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</row>
    <row r="40" spans="1:22" ht="13.5" customHeight="1" thickBot="1" x14ac:dyDescent="0.25">
      <c r="A40" s="93" t="s">
        <v>156</v>
      </c>
      <c r="B40" s="156">
        <v>2.3199999999999998</v>
      </c>
      <c r="C40" s="104">
        <v>2.3199999999999998</v>
      </c>
      <c r="D40" s="104">
        <v>1.37</v>
      </c>
      <c r="E40" s="140">
        <v>1.37</v>
      </c>
      <c r="F40" s="140">
        <v>0.79</v>
      </c>
      <c r="G40" s="104">
        <v>4.47</v>
      </c>
      <c r="H40" s="104">
        <v>3.5974390670352081</v>
      </c>
      <c r="I40" s="104">
        <v>2.71</v>
      </c>
      <c r="J40" s="104">
        <v>1.37</v>
      </c>
      <c r="K40" s="29">
        <v>3.68</v>
      </c>
      <c r="L40" s="29">
        <v>2.79</v>
      </c>
      <c r="M40" s="29">
        <v>0.53731666005982193</v>
      </c>
      <c r="N40" s="29">
        <v>0.53731666005982193</v>
      </c>
      <c r="O40" s="29">
        <v>1.62</v>
      </c>
      <c r="P40" s="29">
        <v>0.97075570290821289</v>
      </c>
      <c r="Q40" s="29">
        <v>0.53046956647086385</v>
      </c>
      <c r="R40" s="29">
        <v>0.20334066092471803</v>
      </c>
      <c r="S40" s="29">
        <v>1.0231900248657608</v>
      </c>
      <c r="T40" s="29">
        <v>0.82237197736855383</v>
      </c>
      <c r="U40" s="29">
        <v>0.53060470647590907</v>
      </c>
      <c r="V40" s="29">
        <v>0.26</v>
      </c>
    </row>
    <row r="41" spans="1:22" ht="13.5" customHeight="1" thickBot="1" x14ac:dyDescent="0.25">
      <c r="A41" s="93" t="s">
        <v>160</v>
      </c>
      <c r="B41" s="156">
        <v>2.3199999999999998</v>
      </c>
      <c r="C41" s="104">
        <v>0</v>
      </c>
      <c r="D41" s="104">
        <v>0</v>
      </c>
      <c r="E41" s="140">
        <v>0</v>
      </c>
      <c r="F41" s="140">
        <v>0</v>
      </c>
      <c r="G41" s="104">
        <v>0</v>
      </c>
      <c r="H41" s="104">
        <v>0</v>
      </c>
      <c r="I41" s="104">
        <v>0</v>
      </c>
      <c r="J41" s="104">
        <v>0</v>
      </c>
      <c r="K41" s="15">
        <v>0</v>
      </c>
      <c r="L41" s="15">
        <v>0</v>
      </c>
      <c r="M41" s="15">
        <v>0</v>
      </c>
      <c r="N41" s="15">
        <v>0</v>
      </c>
      <c r="O41" s="15">
        <v>0</v>
      </c>
      <c r="P41" s="15">
        <v>0</v>
      </c>
      <c r="Q41" s="15">
        <v>0</v>
      </c>
      <c r="R41" s="15">
        <v>0</v>
      </c>
      <c r="S41" s="15">
        <v>0</v>
      </c>
      <c r="T41" s="15">
        <v>0</v>
      </c>
      <c r="U41" s="15">
        <v>0</v>
      </c>
      <c r="V41" s="15">
        <v>0</v>
      </c>
    </row>
    <row r="42" spans="1:22" ht="13.5" customHeight="1" thickBot="1" x14ac:dyDescent="0.25">
      <c r="A42" s="97" t="s">
        <v>62</v>
      </c>
      <c r="B42" s="156"/>
      <c r="C42" s="104">
        <v>2.3199999999999998</v>
      </c>
      <c r="D42" s="104">
        <v>1.37</v>
      </c>
      <c r="E42" s="140">
        <v>1.37</v>
      </c>
      <c r="F42" s="140">
        <v>0.79</v>
      </c>
      <c r="G42" s="104">
        <v>4.47</v>
      </c>
      <c r="H42" s="104">
        <v>3.5974390670352081</v>
      </c>
      <c r="I42" s="104">
        <v>2.71</v>
      </c>
      <c r="J42" s="104">
        <v>1.37</v>
      </c>
      <c r="K42" s="15">
        <v>3.68</v>
      </c>
      <c r="L42" s="15">
        <v>2.79</v>
      </c>
      <c r="M42" s="15">
        <v>0.53731666005982193</v>
      </c>
      <c r="N42" s="15">
        <v>0.53731666005982193</v>
      </c>
      <c r="O42" s="15">
        <v>1.62</v>
      </c>
      <c r="P42" s="15">
        <v>0.97075570290821289</v>
      </c>
      <c r="Q42" s="15">
        <v>0.53046956647086385</v>
      </c>
      <c r="R42" s="15">
        <v>0.20334066092471803</v>
      </c>
      <c r="S42" s="15">
        <v>1.0231900248657608</v>
      </c>
      <c r="T42" s="15">
        <v>0.82237197736855383</v>
      </c>
      <c r="U42" s="15">
        <v>0.53060470647590907</v>
      </c>
      <c r="V42" s="15">
        <v>0.26</v>
      </c>
    </row>
    <row r="43" spans="1:22" ht="13.5" customHeight="1" x14ac:dyDescent="0.2">
      <c r="B43" s="5"/>
      <c r="G43" s="5"/>
      <c r="O43" s="5"/>
      <c r="P43" s="5"/>
      <c r="Q43" s="5"/>
      <c r="R43" s="5"/>
      <c r="S43" s="5"/>
      <c r="T43" s="5"/>
      <c r="U43" s="5"/>
      <c r="V43" s="5"/>
    </row>
    <row r="44" spans="1:22" ht="13.5" customHeight="1" x14ac:dyDescent="0.2">
      <c r="B44" s="179"/>
      <c r="O44" s="5"/>
      <c r="P44" s="5"/>
      <c r="Q44" s="5"/>
      <c r="R44" s="5"/>
      <c r="S44" s="5"/>
      <c r="T44" s="5"/>
      <c r="U44" s="5"/>
      <c r="V44" s="5"/>
    </row>
    <row r="45" spans="1:22" ht="13.5" customHeight="1" x14ac:dyDescent="0.25">
      <c r="B45" s="180"/>
      <c r="O45" s="5"/>
    </row>
    <row r="46" spans="1:22" ht="13.5" customHeight="1" x14ac:dyDescent="0.2">
      <c r="B46" s="181"/>
      <c r="O46" s="5"/>
    </row>
    <row r="47" spans="1:22" ht="13.5" customHeight="1" x14ac:dyDescent="0.2">
      <c r="B47" s="181"/>
      <c r="O47" s="5"/>
    </row>
    <row r="48" spans="1:22" ht="13.5" customHeight="1" x14ac:dyDescent="0.2">
      <c r="B48" s="182"/>
      <c r="O48" s="5"/>
    </row>
    <row r="49" spans="2:15" ht="13.5" customHeight="1" x14ac:dyDescent="0.2">
      <c r="B49" s="182"/>
      <c r="O49" s="5"/>
    </row>
    <row r="50" spans="2:15" ht="13.5" customHeight="1" x14ac:dyDescent="0.2">
      <c r="B50" s="183"/>
      <c r="O50" s="5"/>
    </row>
    <row r="51" spans="2:15" ht="13.5" customHeight="1" x14ac:dyDescent="0.2">
      <c r="B51" s="183"/>
      <c r="O51" s="5"/>
    </row>
    <row r="52" spans="2:15" ht="13.5" customHeight="1" x14ac:dyDescent="0.2">
      <c r="B52" s="183"/>
      <c r="O52" s="5"/>
    </row>
    <row r="53" spans="2:15" ht="13.5" customHeight="1" x14ac:dyDescent="0.2">
      <c r="B53" s="183"/>
      <c r="O53" s="5"/>
    </row>
    <row r="54" spans="2:15" ht="13.5" customHeight="1" x14ac:dyDescent="0.2">
      <c r="B54" s="183"/>
      <c r="O54" s="5"/>
    </row>
    <row r="55" spans="2:15" ht="13.5" customHeight="1" x14ac:dyDescent="0.2">
      <c r="B55" s="183"/>
      <c r="O55" s="5"/>
    </row>
    <row r="56" spans="2:15" ht="13.5" customHeight="1" x14ac:dyDescent="0.2">
      <c r="B56" s="183"/>
      <c r="O56" s="5"/>
    </row>
    <row r="57" spans="2:15" ht="13.5" customHeight="1" x14ac:dyDescent="0.2">
      <c r="B57" s="183"/>
      <c r="O57" s="5"/>
    </row>
    <row r="58" spans="2:15" ht="13.5" customHeight="1" x14ac:dyDescent="0.2">
      <c r="B58" s="183"/>
      <c r="O58" s="5"/>
    </row>
    <row r="59" spans="2:15" ht="13.5" customHeight="1" x14ac:dyDescent="0.2">
      <c r="B59" s="183"/>
      <c r="O59" s="5"/>
    </row>
    <row r="60" spans="2:15" ht="13.5" customHeight="1" x14ac:dyDescent="0.2">
      <c r="B60" s="183"/>
      <c r="O60" s="5"/>
    </row>
    <row r="61" spans="2:15" ht="13.5" customHeight="1" x14ac:dyDescent="0.2">
      <c r="O61" s="5"/>
    </row>
    <row r="62" spans="2:15" ht="13.5" customHeight="1" x14ac:dyDescent="0.2">
      <c r="O62" s="5"/>
    </row>
    <row r="63" spans="2:15" ht="13.5" customHeight="1" x14ac:dyDescent="0.2">
      <c r="O63" s="5"/>
    </row>
    <row r="64" spans="2:15" ht="13.5" customHeight="1" x14ac:dyDescent="0.2">
      <c r="O64" s="5"/>
    </row>
    <row r="65" spans="15:15" ht="13.5" customHeight="1" x14ac:dyDescent="0.2">
      <c r="O65" s="5"/>
    </row>
    <row r="66" spans="15:15" ht="13.5" customHeight="1" x14ac:dyDescent="0.2">
      <c r="O66" s="5"/>
    </row>
    <row r="67" spans="15:15" ht="13.5" customHeight="1" x14ac:dyDescent="0.2">
      <c r="O67" s="5"/>
    </row>
    <row r="68" spans="15:15" ht="13.5" customHeight="1" x14ac:dyDescent="0.2">
      <c r="O68" s="5"/>
    </row>
    <row r="69" spans="15:15" ht="13.5" customHeight="1" x14ac:dyDescent="0.2">
      <c r="O69" s="5"/>
    </row>
  </sheetData>
  <pageMargins left="0.7" right="0.7" top="0.75" bottom="0.75" header="0.3" footer="0.3"/>
  <pageSetup paperSize="9" scale="7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F534BF-A138-45E8-8DCC-3B451FAA1E7D}">
  <dimension ref="C1:Z991"/>
  <sheetViews>
    <sheetView showGridLines="0" zoomScaleNormal="100" workbookViewId="0">
      <pane xSplit="5" ySplit="1" topLeftCell="F2" activePane="bottomRight" state="frozen"/>
      <selection pane="topRight" activeCell="G1" sqref="G1"/>
      <selection pane="bottomLeft" activeCell="A2" sqref="A2"/>
      <selection pane="bottomRight" activeCell="G2" sqref="G2:G48"/>
    </sheetView>
  </sheetViews>
  <sheetFormatPr defaultColWidth="9.109375" defaultRowHeight="11.4" x14ac:dyDescent="0.2"/>
  <cols>
    <col min="1" max="1" width="0" style="1" hidden="1" customWidth="1"/>
    <col min="2" max="2" width="1.88671875" style="1" customWidth="1"/>
    <col min="3" max="3" width="1.5546875" style="1" customWidth="1"/>
    <col min="4" max="4" width="1.21875" style="1" customWidth="1"/>
    <col min="5" max="5" width="52.109375" style="1" customWidth="1"/>
    <col min="6" max="6" width="15.44140625" style="1" customWidth="1"/>
    <col min="7" max="7" width="18" style="1" customWidth="1"/>
    <col min="8" max="8" width="15.77734375" style="1" customWidth="1"/>
    <col min="9" max="9" width="18.5546875" style="1" customWidth="1"/>
    <col min="10" max="10" width="18.88671875" style="1" customWidth="1"/>
    <col min="11" max="11" width="17.44140625" style="1" customWidth="1"/>
    <col min="12" max="12" width="14.6640625" style="1" customWidth="1"/>
    <col min="13" max="13" width="13.6640625" style="1" customWidth="1"/>
    <col min="14" max="26" width="12.6640625" style="1" customWidth="1"/>
    <col min="27" max="16384" width="9.109375" style="1"/>
  </cols>
  <sheetData>
    <row r="1" spans="3:26" ht="24.6" thickBot="1" x14ac:dyDescent="0.3">
      <c r="C1" s="163" t="s">
        <v>63</v>
      </c>
      <c r="D1" s="163"/>
      <c r="E1" s="164"/>
      <c r="F1" s="20" t="s">
        <v>173</v>
      </c>
      <c r="G1" s="20" t="s">
        <v>172</v>
      </c>
      <c r="H1" s="20" t="s">
        <v>171</v>
      </c>
      <c r="I1" s="105" t="s">
        <v>169</v>
      </c>
      <c r="J1" s="105" t="s">
        <v>167</v>
      </c>
      <c r="K1" s="39" t="s">
        <v>166</v>
      </c>
      <c r="L1" s="39" t="s">
        <v>165</v>
      </c>
      <c r="M1" s="20" t="s">
        <v>163</v>
      </c>
      <c r="N1" s="20" t="s">
        <v>162</v>
      </c>
      <c r="O1" s="20" t="s">
        <v>3</v>
      </c>
      <c r="P1" s="20" t="s">
        <v>4</v>
      </c>
      <c r="Q1" s="20" t="s">
        <v>5</v>
      </c>
      <c r="R1" s="20" t="s">
        <v>6</v>
      </c>
      <c r="S1" s="25" t="s">
        <v>7</v>
      </c>
      <c r="T1" s="25" t="s">
        <v>15</v>
      </c>
      <c r="U1" s="25" t="s">
        <v>9</v>
      </c>
      <c r="V1" s="25" t="s">
        <v>10</v>
      </c>
      <c r="W1" s="25" t="s">
        <v>11</v>
      </c>
      <c r="X1" s="25" t="s">
        <v>16</v>
      </c>
      <c r="Y1" s="25" t="s">
        <v>13</v>
      </c>
      <c r="Z1" s="25" t="s">
        <v>17</v>
      </c>
    </row>
    <row r="2" spans="3:26" ht="12.9" customHeight="1" thickTop="1" thickBot="1" x14ac:dyDescent="0.3">
      <c r="C2" s="165" t="s">
        <v>79</v>
      </c>
      <c r="D2" s="165"/>
      <c r="E2" s="165"/>
      <c r="F2" s="9"/>
      <c r="G2" s="128"/>
      <c r="H2" s="128"/>
      <c r="I2" s="128"/>
      <c r="J2" s="128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</row>
    <row r="3" spans="3:26" ht="12.9" customHeight="1" thickBot="1" x14ac:dyDescent="0.25">
      <c r="C3" s="19"/>
      <c r="D3" s="19"/>
      <c r="F3" s="5"/>
      <c r="G3" s="129"/>
      <c r="H3" s="129"/>
      <c r="I3" s="129"/>
      <c r="J3" s="129"/>
      <c r="K3" s="5"/>
      <c r="L3" s="5"/>
      <c r="M3" s="5"/>
      <c r="N3" s="5"/>
      <c r="O3" s="5"/>
      <c r="P3" s="5"/>
      <c r="Q3" s="5"/>
      <c r="R3" s="5"/>
    </row>
    <row r="4" spans="3:26" ht="12.9" customHeight="1" thickBot="1" x14ac:dyDescent="0.3">
      <c r="C4" s="166" t="s">
        <v>80</v>
      </c>
      <c r="D4" s="166"/>
      <c r="E4" s="166"/>
      <c r="F4" s="145">
        <v>-152544</v>
      </c>
      <c r="G4" s="35">
        <v>68002</v>
      </c>
      <c r="H4" s="35">
        <v>57992</v>
      </c>
      <c r="I4" s="35">
        <v>39950</v>
      </c>
      <c r="J4" s="130">
        <v>22257</v>
      </c>
      <c r="K4" s="35">
        <v>125168</v>
      </c>
      <c r="L4" s="35">
        <v>100613</v>
      </c>
      <c r="M4" s="35">
        <v>75762</v>
      </c>
      <c r="N4" s="35">
        <v>38307</v>
      </c>
      <c r="O4" s="21">
        <v>103184</v>
      </c>
      <c r="P4" s="21">
        <v>77612</v>
      </c>
      <c r="Q4" s="21">
        <v>45042</v>
      </c>
      <c r="R4" s="21">
        <v>14840</v>
      </c>
      <c r="S4" s="21">
        <v>44946</v>
      </c>
      <c r="T4" s="21">
        <v>26438</v>
      </c>
      <c r="U4" s="21">
        <v>14892</v>
      </c>
      <c r="V4" s="21">
        <v>5808</v>
      </c>
      <c r="W4" s="21">
        <v>29206</v>
      </c>
      <c r="X4" s="21">
        <v>22601</v>
      </c>
      <c r="Y4" s="21">
        <v>15212</v>
      </c>
      <c r="Z4" s="21">
        <v>7298</v>
      </c>
    </row>
    <row r="5" spans="3:26" ht="14.25" customHeight="1" thickBot="1" x14ac:dyDescent="0.3">
      <c r="C5" s="166" t="s">
        <v>81</v>
      </c>
      <c r="D5" s="166"/>
      <c r="E5" s="166"/>
      <c r="F5" s="146">
        <v>-3816</v>
      </c>
      <c r="G5" s="35">
        <v>3986</v>
      </c>
      <c r="H5" s="35">
        <v>-9958</v>
      </c>
      <c r="I5" s="35">
        <v>-40147</v>
      </c>
      <c r="J5" s="130">
        <v>-20892</v>
      </c>
      <c r="K5" s="35">
        <v>-3404</v>
      </c>
      <c r="L5" s="35">
        <v>-30169</v>
      </c>
      <c r="M5" s="35">
        <v>-26076</v>
      </c>
      <c r="N5" s="35">
        <v>6049</v>
      </c>
      <c r="O5" s="21">
        <v>-46137</v>
      </c>
      <c r="P5" s="21">
        <v>-74101</v>
      </c>
      <c r="Q5" s="21">
        <v>-42168</v>
      </c>
      <c r="R5" s="21">
        <v>-4238</v>
      </c>
      <c r="S5" s="21">
        <v>-22289</v>
      </c>
      <c r="T5" s="21">
        <v>-5188</v>
      </c>
      <c r="U5" s="21">
        <v>-13586</v>
      </c>
      <c r="V5" s="21">
        <v>-90</v>
      </c>
      <c r="W5" s="21">
        <v>12768</v>
      </c>
      <c r="X5" s="21">
        <v>11383</v>
      </c>
      <c r="Y5" s="21">
        <v>-10963</v>
      </c>
      <c r="Z5" s="21">
        <v>-5002</v>
      </c>
    </row>
    <row r="6" spans="3:26" ht="13.5" customHeight="1" thickBot="1" x14ac:dyDescent="0.25">
      <c r="C6" s="18"/>
      <c r="D6" s="162" t="s">
        <v>82</v>
      </c>
      <c r="E6" s="162"/>
      <c r="F6" s="147">
        <v>1437</v>
      </c>
      <c r="G6" s="38">
        <v>5622</v>
      </c>
      <c r="H6" s="38">
        <v>4088</v>
      </c>
      <c r="I6" s="38">
        <v>2726</v>
      </c>
      <c r="J6" s="136">
        <v>1368</v>
      </c>
      <c r="K6" s="38">
        <v>5394</v>
      </c>
      <c r="L6" s="38">
        <v>4062</v>
      </c>
      <c r="M6" s="38">
        <v>2736</v>
      </c>
      <c r="N6" s="38">
        <v>1313</v>
      </c>
      <c r="O6" s="6">
        <v>5472</v>
      </c>
      <c r="P6" s="6">
        <v>3950</v>
      </c>
      <c r="Q6" s="6">
        <v>2655</v>
      </c>
      <c r="R6" s="6">
        <v>1299</v>
      </c>
      <c r="S6" s="6">
        <v>6133</v>
      </c>
      <c r="T6" s="6">
        <v>4597</v>
      </c>
      <c r="U6" s="6">
        <v>3089</v>
      </c>
      <c r="V6" s="6">
        <v>1475</v>
      </c>
      <c r="W6" s="6">
        <v>6258</v>
      </c>
      <c r="X6" s="6">
        <v>4606</v>
      </c>
      <c r="Y6" s="6">
        <v>3031</v>
      </c>
      <c r="Z6" s="6">
        <v>1464</v>
      </c>
    </row>
    <row r="7" spans="3:26" ht="13.5" customHeight="1" thickBot="1" x14ac:dyDescent="0.25">
      <c r="C7" s="18"/>
      <c r="D7" s="18" t="s">
        <v>83</v>
      </c>
      <c r="E7" s="18"/>
      <c r="F7" s="147">
        <v>-24</v>
      </c>
      <c r="G7" s="38">
        <v>28</v>
      </c>
      <c r="H7" s="38">
        <v>49</v>
      </c>
      <c r="I7" s="38">
        <v>-163</v>
      </c>
      <c r="J7" s="136">
        <v>-11</v>
      </c>
      <c r="K7" s="38">
        <v>79</v>
      </c>
      <c r="L7" s="38">
        <v>179</v>
      </c>
      <c r="M7" s="38">
        <v>83</v>
      </c>
      <c r="N7" s="38">
        <v>0</v>
      </c>
      <c r="O7" s="6">
        <v>-17</v>
      </c>
      <c r="P7" s="6">
        <v>66</v>
      </c>
      <c r="Q7" s="6">
        <v>15</v>
      </c>
      <c r="R7" s="6">
        <v>23</v>
      </c>
      <c r="S7" s="6">
        <v>454</v>
      </c>
      <c r="T7" s="6">
        <v>111</v>
      </c>
      <c r="U7" s="6">
        <v>75</v>
      </c>
      <c r="V7" s="6">
        <v>79</v>
      </c>
      <c r="W7" s="6">
        <v>0</v>
      </c>
      <c r="X7" s="6">
        <v>25</v>
      </c>
      <c r="Y7" s="6">
        <v>173</v>
      </c>
      <c r="Z7" s="6">
        <v>9</v>
      </c>
    </row>
    <row r="8" spans="3:26" ht="15" customHeight="1" thickBot="1" x14ac:dyDescent="0.25">
      <c r="C8" s="18"/>
      <c r="D8" s="162" t="s">
        <v>84</v>
      </c>
      <c r="E8" s="162"/>
      <c r="F8" s="147">
        <v>-1057</v>
      </c>
      <c r="G8" s="38">
        <v>-3215</v>
      </c>
      <c r="H8" s="38">
        <v>-2067</v>
      </c>
      <c r="I8" s="38">
        <v>-1270</v>
      </c>
      <c r="J8" s="136">
        <v>-669</v>
      </c>
      <c r="K8" s="38">
        <v>-1511</v>
      </c>
      <c r="L8" s="38">
        <v>-463</v>
      </c>
      <c r="M8" s="38">
        <v>-156</v>
      </c>
      <c r="N8" s="38">
        <v>-15</v>
      </c>
      <c r="O8" s="6">
        <v>0</v>
      </c>
      <c r="P8" s="6"/>
      <c r="Q8" s="6">
        <v>0</v>
      </c>
      <c r="R8" s="6">
        <v>0</v>
      </c>
      <c r="S8" s="6">
        <v>0</v>
      </c>
      <c r="T8" s="6">
        <v>0</v>
      </c>
      <c r="U8" s="6">
        <v>0</v>
      </c>
      <c r="V8" s="6">
        <v>0</v>
      </c>
      <c r="W8" s="6">
        <v>0</v>
      </c>
      <c r="X8" s="6">
        <v>0</v>
      </c>
      <c r="Y8" s="6">
        <v>0</v>
      </c>
      <c r="Z8" s="6">
        <v>0</v>
      </c>
    </row>
    <row r="9" spans="3:26" ht="15" customHeight="1" thickBot="1" x14ac:dyDescent="0.25">
      <c r="C9" s="18"/>
      <c r="D9" s="170" t="s">
        <v>85</v>
      </c>
      <c r="E9" s="170"/>
      <c r="F9" s="147">
        <v>154</v>
      </c>
      <c r="G9" s="38">
        <v>357</v>
      </c>
      <c r="H9" s="38">
        <v>311</v>
      </c>
      <c r="I9" s="38">
        <v>194</v>
      </c>
      <c r="J9" s="136">
        <v>133</v>
      </c>
      <c r="K9" s="38">
        <v>0</v>
      </c>
      <c r="L9" s="38">
        <v>0</v>
      </c>
      <c r="M9" s="38">
        <v>0</v>
      </c>
      <c r="N9" s="38">
        <v>0</v>
      </c>
      <c r="O9" s="6">
        <v>109</v>
      </c>
      <c r="P9" s="6">
        <v>22</v>
      </c>
      <c r="Q9" s="6">
        <v>-121</v>
      </c>
      <c r="R9" s="6">
        <v>55</v>
      </c>
      <c r="S9" s="6">
        <v>173</v>
      </c>
      <c r="T9" s="6">
        <v>343</v>
      </c>
      <c r="U9" s="6">
        <v>261</v>
      </c>
      <c r="V9" s="6">
        <v>415</v>
      </c>
      <c r="W9" s="6">
        <v>217</v>
      </c>
      <c r="X9" s="6">
        <v>342</v>
      </c>
      <c r="Y9" s="6">
        <v>0</v>
      </c>
      <c r="Z9" s="6">
        <v>0</v>
      </c>
    </row>
    <row r="10" spans="3:26" ht="13.5" customHeight="1" thickBot="1" x14ac:dyDescent="0.25">
      <c r="C10" s="18"/>
      <c r="D10" s="162" t="s">
        <v>86</v>
      </c>
      <c r="E10" s="162"/>
      <c r="F10" s="147">
        <v>-2283</v>
      </c>
      <c r="G10" s="38">
        <v>-516</v>
      </c>
      <c r="H10" s="38">
        <v>-510</v>
      </c>
      <c r="I10" s="38">
        <v>52</v>
      </c>
      <c r="J10" s="136">
        <v>0</v>
      </c>
      <c r="K10" s="38">
        <v>-734</v>
      </c>
      <c r="L10" s="38">
        <v>-4</v>
      </c>
      <c r="M10" s="38">
        <v>-3</v>
      </c>
      <c r="N10" s="38">
        <v>-2</v>
      </c>
      <c r="O10" s="6">
        <v>0</v>
      </c>
      <c r="P10" s="6">
        <v>306</v>
      </c>
      <c r="Q10" s="6">
        <v>138</v>
      </c>
      <c r="R10" s="6">
        <v>0</v>
      </c>
      <c r="S10" s="6">
        <v>-6395</v>
      </c>
      <c r="T10" s="6">
        <v>73</v>
      </c>
      <c r="U10" s="6">
        <v>74</v>
      </c>
      <c r="V10" s="6">
        <v>-1</v>
      </c>
      <c r="W10" s="6">
        <v>128</v>
      </c>
      <c r="X10" s="6">
        <v>51</v>
      </c>
      <c r="Y10" s="6">
        <v>11</v>
      </c>
      <c r="Z10" s="6">
        <v>-1</v>
      </c>
    </row>
    <row r="11" spans="3:26" ht="13.5" customHeight="1" thickBot="1" x14ac:dyDescent="0.25">
      <c r="C11" s="18"/>
      <c r="D11" s="162" t="s">
        <v>161</v>
      </c>
      <c r="E11" s="162"/>
      <c r="F11" s="147">
        <v>-975</v>
      </c>
      <c r="G11" s="38">
        <v>-3118</v>
      </c>
      <c r="H11" s="38">
        <v>-4176</v>
      </c>
      <c r="I11" s="38">
        <v>-3928</v>
      </c>
      <c r="J11" s="136">
        <v>-3081</v>
      </c>
      <c r="K11" s="38">
        <v>3915</v>
      </c>
      <c r="L11" s="38">
        <v>3896</v>
      </c>
      <c r="M11" s="38">
        <v>4165</v>
      </c>
      <c r="N11" s="38">
        <v>1646</v>
      </c>
      <c r="O11" s="6">
        <v>-2328</v>
      </c>
      <c r="P11" s="6">
        <v>1760</v>
      </c>
      <c r="Q11" s="6">
        <v>708</v>
      </c>
      <c r="R11" s="6">
        <v>237</v>
      </c>
      <c r="S11" s="6">
        <v>2696</v>
      </c>
      <c r="T11" s="6">
        <v>1581</v>
      </c>
      <c r="U11" s="6">
        <v>1129</v>
      </c>
      <c r="V11" s="6">
        <v>1</v>
      </c>
      <c r="W11" s="6">
        <v>511</v>
      </c>
      <c r="X11" s="6">
        <v>1196</v>
      </c>
      <c r="Y11" s="6">
        <v>-873</v>
      </c>
      <c r="Z11" s="6">
        <v>-184</v>
      </c>
    </row>
    <row r="12" spans="3:26" ht="13.5" customHeight="1" thickBot="1" x14ac:dyDescent="0.25">
      <c r="C12" s="18"/>
      <c r="D12" s="162" t="s">
        <v>87</v>
      </c>
      <c r="E12" s="162"/>
      <c r="F12" s="147">
        <v>18758</v>
      </c>
      <c r="G12" s="38">
        <v>-327</v>
      </c>
      <c r="H12" s="38">
        <v>7166</v>
      </c>
      <c r="I12" s="38">
        <v>-730</v>
      </c>
      <c r="J12" s="136">
        <v>-16902</v>
      </c>
      <c r="K12" s="38">
        <v>-26730</v>
      </c>
      <c r="L12" s="38">
        <v>1756</v>
      </c>
      <c r="M12" s="38">
        <v>-60078</v>
      </c>
      <c r="N12" s="38">
        <v>-25009</v>
      </c>
      <c r="O12" s="6">
        <v>-36287</v>
      </c>
      <c r="P12" s="6">
        <v>-61568</v>
      </c>
      <c r="Q12" s="6">
        <v>-55423</v>
      </c>
      <c r="R12" s="6">
        <v>-11432</v>
      </c>
      <c r="S12" s="6">
        <v>-17853</v>
      </c>
      <c r="T12" s="6">
        <v>-21112</v>
      </c>
      <c r="U12" s="6">
        <v>-15422</v>
      </c>
      <c r="V12" s="6">
        <v>-21010</v>
      </c>
      <c r="W12" s="6">
        <v>5824</v>
      </c>
      <c r="X12" s="6">
        <v>-698</v>
      </c>
      <c r="Y12" s="6">
        <v>968</v>
      </c>
      <c r="Z12" s="6">
        <v>-3091</v>
      </c>
    </row>
    <row r="13" spans="3:26" ht="13.5" customHeight="1" thickBot="1" x14ac:dyDescent="0.25">
      <c r="C13" s="18"/>
      <c r="D13" s="162" t="s">
        <v>88</v>
      </c>
      <c r="E13" s="162"/>
      <c r="F13" s="147">
        <v>-11257</v>
      </c>
      <c r="G13" s="38">
        <v>28431</v>
      </c>
      <c r="H13" s="38">
        <v>11735</v>
      </c>
      <c r="I13" s="38">
        <v>6100</v>
      </c>
      <c r="J13" s="136">
        <v>-11210</v>
      </c>
      <c r="K13" s="38">
        <v>-37432</v>
      </c>
      <c r="L13" s="38">
        <v>-33521</v>
      </c>
      <c r="M13" s="38">
        <v>-36545</v>
      </c>
      <c r="N13" s="38">
        <v>-66870</v>
      </c>
      <c r="O13" s="6">
        <v>-47406</v>
      </c>
      <c r="P13" s="6">
        <v>-61942</v>
      </c>
      <c r="Q13" s="6">
        <v>-60396</v>
      </c>
      <c r="R13" s="6">
        <v>-22299</v>
      </c>
      <c r="S13" s="6">
        <v>-11977</v>
      </c>
      <c r="T13" s="6">
        <v>-7320</v>
      </c>
      <c r="U13" s="6">
        <v>11037</v>
      </c>
      <c r="V13" s="6">
        <v>-9647</v>
      </c>
      <c r="W13" s="6">
        <v>-26239</v>
      </c>
      <c r="X13" s="6">
        <v>-16455</v>
      </c>
      <c r="Y13" s="6">
        <v>-22141</v>
      </c>
      <c r="Z13" s="6">
        <v>777</v>
      </c>
    </row>
    <row r="14" spans="3:26" ht="13.5" customHeight="1" thickBot="1" x14ac:dyDescent="0.25">
      <c r="C14" s="18"/>
      <c r="D14" s="162" t="s">
        <v>89</v>
      </c>
      <c r="E14" s="162"/>
      <c r="F14" s="147">
        <v>-8604</v>
      </c>
      <c r="G14" s="38">
        <v>-26904</v>
      </c>
      <c r="H14" s="38">
        <v>-29165</v>
      </c>
      <c r="I14" s="38">
        <v>-44590</v>
      </c>
      <c r="J14" s="136">
        <v>10003</v>
      </c>
      <c r="K14" s="38">
        <v>50167</v>
      </c>
      <c r="L14" s="38">
        <v>545</v>
      </c>
      <c r="M14" s="38">
        <v>61922</v>
      </c>
      <c r="N14" s="38">
        <v>94022</v>
      </c>
      <c r="O14" s="6">
        <v>30325</v>
      </c>
      <c r="P14" s="6">
        <v>42247</v>
      </c>
      <c r="Q14" s="6">
        <v>70682</v>
      </c>
      <c r="R14" s="6">
        <v>27853</v>
      </c>
      <c r="S14" s="6">
        <v>4502</v>
      </c>
      <c r="T14" s="6">
        <v>16503</v>
      </c>
      <c r="U14" s="6">
        <v>-13690</v>
      </c>
      <c r="V14" s="6">
        <v>28663</v>
      </c>
      <c r="W14" s="6">
        <v>24360</v>
      </c>
      <c r="X14" s="6">
        <v>23132</v>
      </c>
      <c r="Y14" s="6">
        <v>7063</v>
      </c>
      <c r="Z14" s="6">
        <v>-2756</v>
      </c>
    </row>
    <row r="15" spans="3:26" ht="13.5" customHeight="1" thickBot="1" x14ac:dyDescent="0.25">
      <c r="C15" s="18"/>
      <c r="D15" s="162" t="s">
        <v>90</v>
      </c>
      <c r="E15" s="162"/>
      <c r="F15" s="147">
        <v>35</v>
      </c>
      <c r="G15" s="38">
        <v>-85</v>
      </c>
      <c r="H15" s="38">
        <v>-173</v>
      </c>
      <c r="I15" s="38">
        <v>-394</v>
      </c>
      <c r="J15" s="136">
        <v>-157</v>
      </c>
      <c r="K15" s="38">
        <v>62</v>
      </c>
      <c r="L15" s="38">
        <v>100</v>
      </c>
      <c r="M15" s="38">
        <v>-186</v>
      </c>
      <c r="N15" s="38">
        <v>-28</v>
      </c>
      <c r="O15" s="6">
        <v>-162</v>
      </c>
      <c r="P15" s="6">
        <v>-96</v>
      </c>
      <c r="Q15" s="6">
        <v>-170</v>
      </c>
      <c r="R15" s="6">
        <v>21</v>
      </c>
      <c r="S15" s="6">
        <v>-22</v>
      </c>
      <c r="T15" s="6">
        <v>36</v>
      </c>
      <c r="U15" s="6">
        <v>-105</v>
      </c>
      <c r="V15" s="6">
        <v>-264</v>
      </c>
      <c r="W15" s="6">
        <v>1681</v>
      </c>
      <c r="X15" s="6">
        <v>-816</v>
      </c>
      <c r="Y15" s="6">
        <v>764</v>
      </c>
      <c r="Z15" s="6">
        <v>-97</v>
      </c>
    </row>
    <row r="16" spans="3:26" ht="13.5" customHeight="1" thickBot="1" x14ac:dyDescent="0.25">
      <c r="C16" s="18"/>
      <c r="D16" s="162" t="s">
        <v>91</v>
      </c>
      <c r="E16" s="162"/>
      <c r="F16" s="147">
        <v>0</v>
      </c>
      <c r="G16" s="38">
        <v>3713</v>
      </c>
      <c r="H16" s="38">
        <v>2784</v>
      </c>
      <c r="I16" s="38">
        <v>1856</v>
      </c>
      <c r="J16" s="136">
        <v>-366</v>
      </c>
      <c r="K16" s="38">
        <v>3386</v>
      </c>
      <c r="L16" s="38">
        <v>-6719</v>
      </c>
      <c r="M16" s="38">
        <v>1986</v>
      </c>
      <c r="N16" s="38">
        <v>992</v>
      </c>
      <c r="O16" s="6">
        <v>4157</v>
      </c>
      <c r="P16" s="6">
        <v>1154</v>
      </c>
      <c r="Q16" s="6">
        <v>-256</v>
      </c>
      <c r="R16" s="6">
        <v>5</v>
      </c>
      <c r="S16" s="6">
        <v>0</v>
      </c>
      <c r="T16" s="6">
        <v>0</v>
      </c>
      <c r="U16" s="6">
        <v>-34</v>
      </c>
      <c r="V16" s="6">
        <v>199</v>
      </c>
      <c r="W16" s="6">
        <v>28</v>
      </c>
      <c r="X16" s="6">
        <v>0</v>
      </c>
      <c r="Y16" s="6">
        <v>41</v>
      </c>
      <c r="Z16" s="6">
        <v>-1123</v>
      </c>
    </row>
    <row r="17" spans="3:26" ht="13.5" customHeight="1" thickBot="1" x14ac:dyDescent="0.3">
      <c r="C17" s="171" t="s">
        <v>118</v>
      </c>
      <c r="D17" s="171"/>
      <c r="E17" s="171"/>
      <c r="F17" s="145">
        <v>-19070</v>
      </c>
      <c r="G17" s="35">
        <v>71988</v>
      </c>
      <c r="H17" s="35">
        <v>48034</v>
      </c>
      <c r="I17" s="35">
        <v>-197</v>
      </c>
      <c r="J17" s="130">
        <v>1365</v>
      </c>
      <c r="K17" s="35">
        <v>121764</v>
      </c>
      <c r="L17" s="35">
        <v>70444</v>
      </c>
      <c r="M17" s="35">
        <v>49686</v>
      </c>
      <c r="N17" s="35">
        <v>44356</v>
      </c>
      <c r="O17" s="21">
        <v>57047</v>
      </c>
      <c r="P17" s="21">
        <v>3511</v>
      </c>
      <c r="Q17" s="21">
        <v>2874</v>
      </c>
      <c r="R17" s="21">
        <v>10602</v>
      </c>
      <c r="S17" s="21">
        <v>22657</v>
      </c>
      <c r="T17" s="21">
        <v>21250</v>
      </c>
      <c r="U17" s="21">
        <v>1306</v>
      </c>
      <c r="V17" s="21">
        <v>5718</v>
      </c>
      <c r="W17" s="21">
        <v>41974</v>
      </c>
      <c r="X17" s="21">
        <v>33984</v>
      </c>
      <c r="Y17" s="21">
        <v>4249</v>
      </c>
      <c r="Z17" s="21">
        <v>2296</v>
      </c>
    </row>
    <row r="18" spans="3:26" ht="13.5" customHeight="1" thickBot="1" x14ac:dyDescent="0.25">
      <c r="C18" s="18"/>
      <c r="D18" s="170" t="s">
        <v>92</v>
      </c>
      <c r="E18" s="170"/>
      <c r="F18" s="148">
        <v>-3</v>
      </c>
      <c r="G18" s="38">
        <v>-15207</v>
      </c>
      <c r="H18" s="38">
        <v>-12814</v>
      </c>
      <c r="I18" s="38">
        <v>-10125</v>
      </c>
      <c r="J18" s="136">
        <v>-4905</v>
      </c>
      <c r="K18" s="38">
        <v>-25273</v>
      </c>
      <c r="L18" s="38">
        <v>-21813</v>
      </c>
      <c r="M18" s="38">
        <v>-18572</v>
      </c>
      <c r="N18" s="38">
        <v>-8317</v>
      </c>
      <c r="O18" s="6">
        <v>-19984</v>
      </c>
      <c r="P18" s="6">
        <v>-15783</v>
      </c>
      <c r="Q18" s="6">
        <v>-9972</v>
      </c>
      <c r="R18" s="6">
        <v>-3959</v>
      </c>
      <c r="S18" s="6">
        <v>-9343</v>
      </c>
      <c r="T18" s="6">
        <v>-5726</v>
      </c>
      <c r="U18" s="6">
        <v>-4416</v>
      </c>
      <c r="V18" s="6">
        <v>-2217</v>
      </c>
      <c r="W18" s="6">
        <v>-4654</v>
      </c>
      <c r="X18" s="6">
        <v>-3512</v>
      </c>
      <c r="Y18" s="6">
        <v>-2381</v>
      </c>
      <c r="Z18" s="6">
        <v>-1178</v>
      </c>
    </row>
    <row r="19" spans="3:26" ht="14.25" customHeight="1" thickBot="1" x14ac:dyDescent="0.3">
      <c r="C19" s="166" t="s">
        <v>119</v>
      </c>
      <c r="D19" s="166"/>
      <c r="E19" s="166"/>
      <c r="F19" s="145">
        <v>-19073</v>
      </c>
      <c r="G19" s="35">
        <v>56781</v>
      </c>
      <c r="H19" s="35">
        <v>35220</v>
      </c>
      <c r="I19" s="35">
        <v>-10322</v>
      </c>
      <c r="J19" s="130">
        <v>-3540</v>
      </c>
      <c r="K19" s="35">
        <v>96491</v>
      </c>
      <c r="L19" s="35">
        <v>48631</v>
      </c>
      <c r="M19" s="35">
        <v>31114</v>
      </c>
      <c r="N19" s="35">
        <v>36039</v>
      </c>
      <c r="O19" s="21">
        <v>37063</v>
      </c>
      <c r="P19" s="21">
        <v>-12272</v>
      </c>
      <c r="Q19" s="21">
        <v>-7098</v>
      </c>
      <c r="R19" s="21">
        <v>6643</v>
      </c>
      <c r="S19" s="21">
        <v>13314</v>
      </c>
      <c r="T19" s="21">
        <v>15524</v>
      </c>
      <c r="U19" s="21">
        <v>-3110</v>
      </c>
      <c r="V19" s="21">
        <v>3501</v>
      </c>
      <c r="W19" s="21">
        <v>37320</v>
      </c>
      <c r="X19" s="21">
        <v>30472</v>
      </c>
      <c r="Y19" s="21">
        <v>1868</v>
      </c>
      <c r="Z19" s="21">
        <v>1118</v>
      </c>
    </row>
    <row r="20" spans="3:26" ht="14.25" customHeight="1" thickBot="1" x14ac:dyDescent="0.3">
      <c r="C20" s="167" t="s">
        <v>120</v>
      </c>
      <c r="D20" s="167"/>
      <c r="E20" s="169"/>
      <c r="F20" s="24"/>
      <c r="G20" s="24"/>
      <c r="H20" s="24"/>
      <c r="I20" s="24"/>
      <c r="J20" s="141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</row>
    <row r="21" spans="3:26" ht="12.75" customHeight="1" thickBot="1" x14ac:dyDescent="0.3">
      <c r="C21" s="23"/>
      <c r="D21" s="23"/>
      <c r="E21" s="27"/>
      <c r="J21" s="142"/>
    </row>
    <row r="22" spans="3:26" ht="13.5" customHeight="1" thickBot="1" x14ac:dyDescent="0.25">
      <c r="C22" s="18"/>
      <c r="D22" s="162" t="s">
        <v>93</v>
      </c>
      <c r="E22" s="162"/>
      <c r="F22" s="147">
        <v>2283</v>
      </c>
      <c r="G22" s="38">
        <v>568</v>
      </c>
      <c r="H22" s="38">
        <v>563</v>
      </c>
      <c r="I22" s="38">
        <v>0</v>
      </c>
      <c r="J22" s="136">
        <v>0</v>
      </c>
      <c r="K22" s="38">
        <v>748</v>
      </c>
      <c r="L22" s="38">
        <v>4</v>
      </c>
      <c r="M22" s="38">
        <v>3</v>
      </c>
      <c r="N22" s="38">
        <v>2</v>
      </c>
      <c r="O22" s="6">
        <v>0</v>
      </c>
      <c r="P22" s="6">
        <v>0</v>
      </c>
      <c r="Q22" s="6">
        <v>0</v>
      </c>
      <c r="R22" s="6">
        <v>0</v>
      </c>
      <c r="S22" s="6">
        <v>20</v>
      </c>
      <c r="T22" s="6">
        <v>22</v>
      </c>
      <c r="U22" s="6">
        <v>22</v>
      </c>
      <c r="V22" s="6">
        <v>14</v>
      </c>
      <c r="W22" s="6">
        <v>95</v>
      </c>
      <c r="X22" s="6">
        <v>1</v>
      </c>
      <c r="Y22" s="6">
        <v>1</v>
      </c>
      <c r="Z22" s="6">
        <v>1</v>
      </c>
    </row>
    <row r="23" spans="3:26" ht="13.5" customHeight="1" thickBot="1" x14ac:dyDescent="0.25">
      <c r="C23" s="18"/>
      <c r="D23" s="162" t="s">
        <v>94</v>
      </c>
      <c r="E23" s="162"/>
      <c r="F23" s="147">
        <v>0</v>
      </c>
      <c r="G23" s="38">
        <v>0</v>
      </c>
      <c r="H23" s="38">
        <v>0</v>
      </c>
      <c r="I23" s="38">
        <v>0</v>
      </c>
      <c r="J23" s="136">
        <v>0</v>
      </c>
      <c r="K23" s="38">
        <v>0</v>
      </c>
      <c r="L23" s="38">
        <v>0</v>
      </c>
      <c r="M23" s="38">
        <v>0</v>
      </c>
      <c r="N23" s="38">
        <v>0</v>
      </c>
      <c r="O23" s="6">
        <v>0</v>
      </c>
      <c r="P23" s="6">
        <v>0</v>
      </c>
      <c r="Q23" s="6">
        <v>0</v>
      </c>
      <c r="R23" s="6">
        <v>0</v>
      </c>
      <c r="S23" s="6">
        <v>0</v>
      </c>
      <c r="T23" s="6">
        <v>0</v>
      </c>
      <c r="U23" s="6">
        <v>0</v>
      </c>
      <c r="V23" s="6">
        <v>0</v>
      </c>
      <c r="W23" s="6">
        <v>0</v>
      </c>
      <c r="X23" s="6">
        <v>0</v>
      </c>
      <c r="Y23" s="6">
        <v>0</v>
      </c>
      <c r="Z23" s="6">
        <v>0</v>
      </c>
    </row>
    <row r="24" spans="3:26" ht="13.5" customHeight="1" thickBot="1" x14ac:dyDescent="0.25">
      <c r="C24" s="18"/>
      <c r="D24" s="162" t="s">
        <v>95</v>
      </c>
      <c r="E24" s="162"/>
      <c r="F24" s="147"/>
      <c r="G24" s="38">
        <v>0</v>
      </c>
      <c r="H24" s="38">
        <v>0</v>
      </c>
      <c r="I24" s="38">
        <v>1270</v>
      </c>
      <c r="J24" s="136">
        <v>-7241</v>
      </c>
      <c r="K24" s="38">
        <v>0</v>
      </c>
      <c r="L24" s="38">
        <v>-2516</v>
      </c>
      <c r="M24" s="38">
        <v>313</v>
      </c>
      <c r="N24" s="38">
        <v>88</v>
      </c>
      <c r="O24" s="6">
        <v>14777</v>
      </c>
      <c r="P24" s="6">
        <v>16143</v>
      </c>
      <c r="Q24" s="6">
        <v>8655</v>
      </c>
      <c r="R24" s="6">
        <v>3570</v>
      </c>
      <c r="S24" s="6">
        <v>35179</v>
      </c>
      <c r="T24" s="6">
        <v>150</v>
      </c>
      <c r="U24" s="6">
        <v>96</v>
      </c>
      <c r="V24" s="6">
        <v>7</v>
      </c>
      <c r="W24" s="6">
        <v>2538</v>
      </c>
      <c r="X24" s="6">
        <v>759</v>
      </c>
      <c r="Y24" s="6">
        <v>699</v>
      </c>
      <c r="Z24" s="6">
        <v>20</v>
      </c>
    </row>
    <row r="25" spans="3:26" ht="13.5" customHeight="1" thickBot="1" x14ac:dyDescent="0.25">
      <c r="C25" s="18"/>
      <c r="D25" s="162" t="s">
        <v>170</v>
      </c>
      <c r="E25" s="162"/>
      <c r="F25" s="147"/>
      <c r="G25" s="38"/>
      <c r="H25" s="38">
        <v>0</v>
      </c>
      <c r="I25" s="38">
        <v>0</v>
      </c>
      <c r="J25" s="136"/>
      <c r="K25" s="38"/>
      <c r="L25" s="38"/>
      <c r="M25" s="38"/>
      <c r="N25" s="38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spans="3:26" ht="13.5" customHeight="1" thickBot="1" x14ac:dyDescent="0.25">
      <c r="C26" s="18"/>
      <c r="D26" s="18" t="s">
        <v>168</v>
      </c>
      <c r="E26" s="18"/>
      <c r="F26" s="147">
        <v>1057</v>
      </c>
      <c r="G26" s="38">
        <v>3215</v>
      </c>
      <c r="H26" s="38">
        <v>2067</v>
      </c>
      <c r="I26" s="38"/>
      <c r="J26" s="136"/>
      <c r="K26" s="38">
        <v>1888</v>
      </c>
      <c r="L26" s="38"/>
      <c r="M26" s="38"/>
      <c r="N26" s="38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spans="3:26" ht="13.5" customHeight="1" thickBot="1" x14ac:dyDescent="0.25">
      <c r="C27" s="18"/>
      <c r="D27" s="162" t="s">
        <v>96</v>
      </c>
      <c r="E27" s="162"/>
      <c r="F27" s="147">
        <v>-3742</v>
      </c>
      <c r="G27" s="38">
        <v>-12008</v>
      </c>
      <c r="H27" s="38">
        <v>-8541</v>
      </c>
      <c r="I27" s="38">
        <v>-4335</v>
      </c>
      <c r="J27" s="136">
        <v>-1518</v>
      </c>
      <c r="K27" s="38">
        <v>-6449</v>
      </c>
      <c r="L27" s="38">
        <v>-3758</v>
      </c>
      <c r="M27" s="38">
        <v>-2400</v>
      </c>
      <c r="N27" s="38">
        <v>-1192</v>
      </c>
      <c r="O27" s="6">
        <v>0</v>
      </c>
      <c r="P27" s="6">
        <v>0</v>
      </c>
      <c r="Q27" s="6">
        <v>0</v>
      </c>
      <c r="R27" s="6">
        <v>0</v>
      </c>
      <c r="S27" s="6">
        <v>0</v>
      </c>
      <c r="T27" s="6">
        <v>0</v>
      </c>
      <c r="U27" s="6">
        <v>0</v>
      </c>
      <c r="V27" s="6">
        <v>0</v>
      </c>
      <c r="W27" s="6">
        <v>0</v>
      </c>
      <c r="X27" s="6">
        <v>0</v>
      </c>
      <c r="Y27" s="6">
        <v>0</v>
      </c>
      <c r="Z27" s="6">
        <v>0</v>
      </c>
    </row>
    <row r="28" spans="3:26" ht="13.5" customHeight="1" thickBot="1" x14ac:dyDescent="0.25">
      <c r="C28" s="18"/>
      <c r="D28" s="170" t="s">
        <v>97</v>
      </c>
      <c r="E28" s="170"/>
      <c r="F28" s="147">
        <v>-111</v>
      </c>
      <c r="G28" s="38">
        <v>-611</v>
      </c>
      <c r="H28" s="38">
        <v>-684</v>
      </c>
      <c r="I28" s="38">
        <v>-287</v>
      </c>
      <c r="J28" s="136">
        <v>-167</v>
      </c>
      <c r="K28" s="38">
        <v>-1018</v>
      </c>
      <c r="L28" s="38">
        <v>-554</v>
      </c>
      <c r="M28" s="38">
        <v>-1073</v>
      </c>
      <c r="N28" s="38">
        <v>-649</v>
      </c>
      <c r="O28" s="6">
        <v>-422</v>
      </c>
      <c r="P28" s="6">
        <v>-495</v>
      </c>
      <c r="Q28" s="6">
        <v>-162</v>
      </c>
      <c r="R28" s="6">
        <v>-246</v>
      </c>
      <c r="S28" s="6">
        <v>-3257</v>
      </c>
      <c r="T28" s="6">
        <v>-2850</v>
      </c>
      <c r="U28" s="6">
        <v>-2198</v>
      </c>
      <c r="V28" s="6">
        <v>-972</v>
      </c>
      <c r="W28" s="6">
        <v>-3886</v>
      </c>
      <c r="X28" s="6">
        <v>-3315</v>
      </c>
      <c r="Y28" s="6">
        <v>-1063</v>
      </c>
      <c r="Z28" s="6">
        <v>0</v>
      </c>
    </row>
    <row r="29" spans="3:26" ht="13.5" customHeight="1" thickBot="1" x14ac:dyDescent="0.25">
      <c r="C29" s="18"/>
      <c r="D29" s="170" t="s">
        <v>98</v>
      </c>
      <c r="E29" s="170"/>
      <c r="F29" s="147">
        <v>0</v>
      </c>
      <c r="G29" s="38">
        <v>0</v>
      </c>
      <c r="H29" s="38">
        <v>0</v>
      </c>
      <c r="I29" s="38">
        <v>0</v>
      </c>
      <c r="J29" s="136">
        <v>0</v>
      </c>
      <c r="K29" s="38">
        <v>0</v>
      </c>
      <c r="L29" s="38">
        <v>0</v>
      </c>
      <c r="M29" s="38">
        <v>0</v>
      </c>
      <c r="N29" s="38">
        <v>0</v>
      </c>
      <c r="O29" s="6">
        <v>0</v>
      </c>
      <c r="P29" s="6">
        <v>0</v>
      </c>
      <c r="Q29" s="6">
        <v>0</v>
      </c>
      <c r="R29" s="6">
        <v>0</v>
      </c>
      <c r="S29" s="6">
        <v>0</v>
      </c>
      <c r="T29" s="6">
        <v>0</v>
      </c>
      <c r="U29" s="6">
        <v>0</v>
      </c>
      <c r="V29" s="6">
        <v>0</v>
      </c>
      <c r="W29" s="6">
        <v>0</v>
      </c>
      <c r="X29" s="6">
        <v>0</v>
      </c>
      <c r="Y29" s="6">
        <v>0</v>
      </c>
      <c r="Z29" s="6">
        <v>0</v>
      </c>
    </row>
    <row r="30" spans="3:26" ht="13.5" customHeight="1" thickBot="1" x14ac:dyDescent="0.25">
      <c r="C30" s="18"/>
      <c r="D30" s="170" t="s">
        <v>99</v>
      </c>
      <c r="E30" s="170"/>
      <c r="F30" s="147">
        <v>-15391</v>
      </c>
      <c r="G30" s="38">
        <v>-19215</v>
      </c>
      <c r="H30" s="38">
        <v>-12874</v>
      </c>
      <c r="I30" s="38">
        <v>-8650</v>
      </c>
      <c r="J30" s="136">
        <v>669</v>
      </c>
      <c r="K30" s="38">
        <v>-2039</v>
      </c>
      <c r="L30" s="38">
        <v>739</v>
      </c>
      <c r="M30" s="38">
        <v>-912</v>
      </c>
      <c r="N30" s="38">
        <v>-4450</v>
      </c>
      <c r="O30" s="6">
        <v>0</v>
      </c>
      <c r="P30" s="6">
        <v>0</v>
      </c>
      <c r="Q30" s="6">
        <v>0</v>
      </c>
      <c r="R30" s="6">
        <v>0</v>
      </c>
      <c r="S30" s="6">
        <v>0</v>
      </c>
      <c r="T30" s="6">
        <v>0</v>
      </c>
      <c r="U30" s="6">
        <v>0</v>
      </c>
      <c r="V30" s="6">
        <v>0</v>
      </c>
      <c r="W30" s="6">
        <v>0</v>
      </c>
      <c r="X30" s="6">
        <v>0</v>
      </c>
      <c r="Y30" s="6">
        <v>0</v>
      </c>
      <c r="Z30" s="6">
        <v>0</v>
      </c>
    </row>
    <row r="31" spans="3:26" ht="13.2" customHeight="1" thickBot="1" x14ac:dyDescent="0.25">
      <c r="C31" s="18"/>
      <c r="D31" s="170" t="s">
        <v>102</v>
      </c>
      <c r="E31" s="170"/>
      <c r="F31" s="147">
        <v>0</v>
      </c>
      <c r="G31" s="38"/>
      <c r="H31" s="38">
        <v>0</v>
      </c>
      <c r="I31" s="38"/>
      <c r="J31" s="136">
        <v>0</v>
      </c>
      <c r="K31" s="38">
        <v>0</v>
      </c>
      <c r="L31" s="38">
        <v>0</v>
      </c>
      <c r="M31" s="38">
        <v>0</v>
      </c>
      <c r="N31" s="38">
        <v>0</v>
      </c>
      <c r="O31" s="6">
        <v>0</v>
      </c>
      <c r="P31" s="6">
        <v>0</v>
      </c>
      <c r="Q31" s="6">
        <v>0</v>
      </c>
      <c r="R31" s="6">
        <v>0</v>
      </c>
      <c r="S31" s="6">
        <v>-19663</v>
      </c>
      <c r="T31" s="6">
        <v>-2726</v>
      </c>
      <c r="U31" s="6">
        <v>-2082</v>
      </c>
      <c r="V31" s="6">
        <v>-3267</v>
      </c>
      <c r="W31" s="6">
        <v>0</v>
      </c>
      <c r="X31" s="6">
        <v>-7462</v>
      </c>
      <c r="Y31" s="6">
        <v>-6254</v>
      </c>
      <c r="Z31" s="6">
        <v>-3811</v>
      </c>
    </row>
    <row r="32" spans="3:26" ht="14.25" customHeight="1" thickBot="1" x14ac:dyDescent="0.3">
      <c r="C32" s="166" t="s">
        <v>100</v>
      </c>
      <c r="D32" s="166"/>
      <c r="E32" s="166"/>
      <c r="F32" s="145">
        <v>-15904</v>
      </c>
      <c r="G32" s="35">
        <v>-28051</v>
      </c>
      <c r="H32" s="35">
        <v>-19469</v>
      </c>
      <c r="I32" s="35">
        <v>-12002</v>
      </c>
      <c r="J32" s="130">
        <v>-8257</v>
      </c>
      <c r="K32" s="35">
        <v>-6871</v>
      </c>
      <c r="L32" s="35">
        <v>-6085</v>
      </c>
      <c r="M32" s="35">
        <v>-4069</v>
      </c>
      <c r="N32" s="35">
        <v>-6201</v>
      </c>
      <c r="O32" s="21">
        <v>14355</v>
      </c>
      <c r="P32" s="21">
        <v>15648</v>
      </c>
      <c r="Q32" s="21">
        <v>8493</v>
      </c>
      <c r="R32" s="21">
        <v>3324</v>
      </c>
      <c r="S32" s="21">
        <v>12279</v>
      </c>
      <c r="T32" s="21">
        <v>-5404</v>
      </c>
      <c r="U32" s="21">
        <v>-4162</v>
      </c>
      <c r="V32" s="21">
        <v>-4218</v>
      </c>
      <c r="W32" s="21">
        <v>-1253</v>
      </c>
      <c r="X32" s="21">
        <v>-10017</v>
      </c>
      <c r="Y32" s="21">
        <v>-6617</v>
      </c>
      <c r="Z32" s="21">
        <v>-3790</v>
      </c>
    </row>
    <row r="33" spans="3:26" ht="12.75" customHeight="1" thickBot="1" x14ac:dyDescent="0.25">
      <c r="C33" s="18"/>
      <c r="D33" s="18"/>
    </row>
    <row r="34" spans="3:26" ht="14.25" customHeight="1" thickBot="1" x14ac:dyDescent="0.3">
      <c r="C34" s="167" t="s">
        <v>101</v>
      </c>
      <c r="D34" s="167"/>
      <c r="E34" s="168"/>
      <c r="F34" s="8"/>
      <c r="G34" s="8"/>
      <c r="H34" s="8"/>
      <c r="I34" s="8"/>
      <c r="J34" s="86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</row>
    <row r="35" spans="3:26" ht="3" customHeight="1" thickBot="1" x14ac:dyDescent="0.25">
      <c r="C35" s="19"/>
      <c r="D35" s="19"/>
      <c r="E35" s="19"/>
      <c r="F35" s="7"/>
      <c r="G35" s="7"/>
      <c r="H35" s="7"/>
      <c r="I35" s="7"/>
      <c r="J35" s="19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</row>
    <row r="36" spans="3:26" ht="13.5" customHeight="1" thickBot="1" x14ac:dyDescent="0.25">
      <c r="C36" s="18"/>
      <c r="D36" s="18" t="s">
        <v>103</v>
      </c>
      <c r="E36" s="18"/>
      <c r="F36" s="147">
        <v>0</v>
      </c>
      <c r="G36" s="38">
        <v>0</v>
      </c>
      <c r="H36" s="38">
        <v>0</v>
      </c>
      <c r="I36" s="38">
        <v>0</v>
      </c>
      <c r="J36" s="136"/>
      <c r="K36" s="38">
        <v>0</v>
      </c>
      <c r="L36" s="38">
        <v>0</v>
      </c>
      <c r="M36" s="38">
        <v>0</v>
      </c>
      <c r="N36" s="38">
        <v>0</v>
      </c>
      <c r="O36" s="38">
        <v>0</v>
      </c>
      <c r="P36" s="38">
        <v>11111</v>
      </c>
      <c r="Q36" s="38">
        <v>2525</v>
      </c>
      <c r="R36" s="38">
        <v>0</v>
      </c>
      <c r="S36" s="38">
        <v>0</v>
      </c>
      <c r="T36" s="38">
        <v>0</v>
      </c>
      <c r="U36" s="38">
        <v>0</v>
      </c>
      <c r="V36" s="38">
        <v>0</v>
      </c>
      <c r="W36" s="38">
        <v>8233</v>
      </c>
      <c r="X36" s="38">
        <v>7400</v>
      </c>
      <c r="Y36" s="38">
        <v>7400</v>
      </c>
      <c r="Z36" s="38">
        <v>2040</v>
      </c>
    </row>
    <row r="37" spans="3:26" ht="13.5" customHeight="1" thickBot="1" x14ac:dyDescent="0.25">
      <c r="C37" s="18"/>
      <c r="D37" s="18" t="s">
        <v>104</v>
      </c>
      <c r="E37" s="18"/>
      <c r="F37" s="147">
        <v>6854</v>
      </c>
      <c r="G37" s="38">
        <v>-2851</v>
      </c>
      <c r="H37" s="38">
        <v>-2851</v>
      </c>
      <c r="I37" s="38">
        <v>-2851</v>
      </c>
      <c r="J37" s="136">
        <v>-2851</v>
      </c>
      <c r="K37" s="38">
        <v>-3974</v>
      </c>
      <c r="L37" s="38">
        <v>0</v>
      </c>
      <c r="M37" s="38">
        <v>0</v>
      </c>
      <c r="N37" s="38">
        <v>0</v>
      </c>
      <c r="O37" s="38">
        <v>0</v>
      </c>
      <c r="P37" s="38">
        <v>0</v>
      </c>
      <c r="Q37" s="38">
        <v>0</v>
      </c>
      <c r="R37" s="38">
        <v>0</v>
      </c>
      <c r="S37" s="38">
        <v>0</v>
      </c>
      <c r="T37" s="38">
        <v>0</v>
      </c>
      <c r="U37" s="38">
        <v>0</v>
      </c>
      <c r="V37" s="38">
        <v>0</v>
      </c>
      <c r="W37" s="38">
        <v>0</v>
      </c>
      <c r="X37" s="38">
        <v>0</v>
      </c>
      <c r="Y37" s="38">
        <v>0</v>
      </c>
      <c r="Z37" s="38">
        <v>0</v>
      </c>
    </row>
    <row r="38" spans="3:26" ht="14.25" customHeight="1" thickBot="1" x14ac:dyDescent="0.3">
      <c r="C38" s="22"/>
      <c r="D38" s="66" t="s">
        <v>105</v>
      </c>
      <c r="E38" s="66"/>
      <c r="F38" s="147">
        <v>0</v>
      </c>
      <c r="G38" s="38">
        <v>0</v>
      </c>
      <c r="H38" s="38">
        <v>0</v>
      </c>
      <c r="I38" s="38">
        <v>0</v>
      </c>
      <c r="J38" s="136">
        <v>0</v>
      </c>
      <c r="K38" s="38">
        <v>-56608</v>
      </c>
      <c r="L38" s="38">
        <v>-26639</v>
      </c>
      <c r="M38" s="38">
        <v>0</v>
      </c>
      <c r="N38" s="38">
        <v>0</v>
      </c>
      <c r="O38" s="38">
        <v>-48838</v>
      </c>
      <c r="P38" s="38">
        <v>-22199</v>
      </c>
      <c r="Q38" s="38">
        <v>0</v>
      </c>
      <c r="R38" s="38">
        <v>0</v>
      </c>
      <c r="S38" s="38">
        <v>-26641</v>
      </c>
      <c r="T38" s="38">
        <v>0</v>
      </c>
      <c r="U38" s="38">
        <v>0</v>
      </c>
      <c r="V38" s="38">
        <v>0</v>
      </c>
      <c r="W38" s="38">
        <v>-17759</v>
      </c>
      <c r="X38" s="38">
        <v>0</v>
      </c>
      <c r="Y38" s="38">
        <v>0</v>
      </c>
      <c r="Z38" s="38">
        <v>0</v>
      </c>
    </row>
    <row r="39" spans="3:26" ht="13.5" customHeight="1" thickBot="1" x14ac:dyDescent="0.25">
      <c r="C39" s="18"/>
      <c r="D39" s="1" t="s">
        <v>106</v>
      </c>
      <c r="F39" s="147">
        <v>0</v>
      </c>
      <c r="G39" s="38">
        <v>0</v>
      </c>
      <c r="H39" s="38">
        <v>0</v>
      </c>
      <c r="I39" s="38">
        <v>0</v>
      </c>
      <c r="J39" s="136">
        <v>0</v>
      </c>
      <c r="K39" s="38">
        <v>0</v>
      </c>
      <c r="L39" s="38">
        <v>0</v>
      </c>
      <c r="M39" s="38">
        <v>0</v>
      </c>
      <c r="N39" s="38">
        <v>0</v>
      </c>
      <c r="O39" s="38">
        <v>0</v>
      </c>
      <c r="P39" s="38">
        <v>0</v>
      </c>
      <c r="Q39" s="38">
        <v>0</v>
      </c>
      <c r="R39" s="38">
        <v>0</v>
      </c>
      <c r="S39" s="38">
        <v>-833</v>
      </c>
      <c r="T39" s="38">
        <v>-833</v>
      </c>
      <c r="U39" s="38">
        <v>-833</v>
      </c>
      <c r="V39" s="38">
        <v>-833</v>
      </c>
      <c r="W39" s="38">
        <v>-7426</v>
      </c>
      <c r="X39" s="38">
        <v>-7426</v>
      </c>
      <c r="Y39" s="38">
        <v>0</v>
      </c>
      <c r="Z39" s="38">
        <v>0</v>
      </c>
    </row>
    <row r="40" spans="3:26" ht="13.5" customHeight="1" thickBot="1" x14ac:dyDescent="0.25">
      <c r="C40" s="18"/>
      <c r="D40" s="67" t="s">
        <v>107</v>
      </c>
      <c r="E40" s="67"/>
      <c r="F40" s="147">
        <v>-849</v>
      </c>
      <c r="G40" s="38">
        <v>-3772</v>
      </c>
      <c r="H40" s="38">
        <v>-2407</v>
      </c>
      <c r="I40" s="38">
        <v>-1742</v>
      </c>
      <c r="J40" s="136">
        <v>-853</v>
      </c>
      <c r="K40" s="38">
        <v>-3395</v>
      </c>
      <c r="L40" s="38">
        <v>-2558</v>
      </c>
      <c r="M40" s="38">
        <v>-1711</v>
      </c>
      <c r="N40" s="38">
        <v>-841</v>
      </c>
      <c r="O40" s="38">
        <v>-3573</v>
      </c>
      <c r="P40" s="38">
        <v>-2611</v>
      </c>
      <c r="Q40" s="38">
        <v>-1633</v>
      </c>
      <c r="R40" s="38">
        <v>-830</v>
      </c>
      <c r="S40" s="38">
        <v>-3711</v>
      </c>
      <c r="T40" s="38">
        <v>-2669</v>
      </c>
      <c r="U40" s="38">
        <v>-1808</v>
      </c>
      <c r="V40" s="38">
        <v>-909</v>
      </c>
      <c r="W40" s="38">
        <v>-2806</v>
      </c>
      <c r="X40" s="38">
        <v>-2005</v>
      </c>
      <c r="Y40" s="38">
        <v>-1304</v>
      </c>
      <c r="Z40" s="38">
        <v>0</v>
      </c>
    </row>
    <row r="41" spans="3:26" ht="13.5" customHeight="1" thickBot="1" x14ac:dyDescent="0.25">
      <c r="C41" s="18"/>
      <c r="D41" s="18" t="s">
        <v>108</v>
      </c>
      <c r="E41" s="18"/>
      <c r="F41" s="147">
        <v>-154</v>
      </c>
      <c r="G41" s="38">
        <v>-357</v>
      </c>
      <c r="H41" s="38">
        <v>-311</v>
      </c>
      <c r="I41" s="38">
        <v>-194</v>
      </c>
      <c r="J41" s="136">
        <v>-133</v>
      </c>
      <c r="K41" s="38">
        <v>-377</v>
      </c>
      <c r="L41" s="38">
        <v>-276</v>
      </c>
      <c r="M41" s="38">
        <v>-157</v>
      </c>
      <c r="N41" s="38">
        <v>-73</v>
      </c>
      <c r="O41" s="38">
        <v>-406</v>
      </c>
      <c r="P41" s="38">
        <v>-299</v>
      </c>
      <c r="Q41" s="38">
        <v>-188</v>
      </c>
      <c r="R41" s="38">
        <v>-105</v>
      </c>
      <c r="S41" s="38">
        <v>-352</v>
      </c>
      <c r="T41" s="38">
        <v>-261</v>
      </c>
      <c r="U41" s="38">
        <v>-171</v>
      </c>
      <c r="V41" s="38">
        <v>-86</v>
      </c>
      <c r="W41" s="38">
        <v>-590</v>
      </c>
      <c r="X41" s="38">
        <v>-475</v>
      </c>
      <c r="Y41" s="38">
        <v>-246</v>
      </c>
      <c r="Z41" s="38">
        <v>-29</v>
      </c>
    </row>
    <row r="42" spans="3:26" ht="15" customHeight="1" thickBot="1" x14ac:dyDescent="0.3">
      <c r="C42" s="166" t="s">
        <v>109</v>
      </c>
      <c r="D42" s="166"/>
      <c r="E42" s="166"/>
      <c r="F42" s="146">
        <v>5851</v>
      </c>
      <c r="G42" s="35">
        <v>-6980</v>
      </c>
      <c r="H42" s="35">
        <v>-5569</v>
      </c>
      <c r="I42" s="35">
        <v>-4787</v>
      </c>
      <c r="J42" s="130">
        <v>-3837</v>
      </c>
      <c r="K42" s="35">
        <v>-64354</v>
      </c>
      <c r="L42" s="35">
        <v>-29473</v>
      </c>
      <c r="M42" s="35">
        <v>-1868</v>
      </c>
      <c r="N42" s="35">
        <v>-914</v>
      </c>
      <c r="O42" s="35">
        <v>-52817</v>
      </c>
      <c r="P42" s="35">
        <v>-13998</v>
      </c>
      <c r="Q42" s="35">
        <v>704</v>
      </c>
      <c r="R42" s="35">
        <v>-935</v>
      </c>
      <c r="S42" s="35">
        <v>-31537</v>
      </c>
      <c r="T42" s="35">
        <v>-3763</v>
      </c>
      <c r="U42" s="35">
        <v>-2812</v>
      </c>
      <c r="V42" s="35">
        <v>-1828</v>
      </c>
      <c r="W42" s="35">
        <v>-20348</v>
      </c>
      <c r="X42" s="35">
        <v>-2506</v>
      </c>
      <c r="Y42" s="35">
        <v>5850</v>
      </c>
      <c r="Z42" s="35">
        <v>2011</v>
      </c>
    </row>
    <row r="43" spans="3:26" ht="7.2" customHeight="1" thickBot="1" x14ac:dyDescent="0.3">
      <c r="C43" s="18"/>
      <c r="D43" s="18"/>
      <c r="E43" s="18"/>
      <c r="F43" s="35"/>
      <c r="G43" s="35"/>
      <c r="H43" s="35"/>
      <c r="I43" s="35">
        <v>0</v>
      </c>
      <c r="J43" s="130"/>
      <c r="K43" s="35"/>
      <c r="L43" s="35">
        <v>0</v>
      </c>
      <c r="M43" s="35">
        <v>0</v>
      </c>
      <c r="N43" s="35"/>
      <c r="O43" s="35">
        <v>0</v>
      </c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</row>
    <row r="44" spans="3:26" ht="14.25" customHeight="1" thickBot="1" x14ac:dyDescent="0.25">
      <c r="D44" s="175" t="s">
        <v>110</v>
      </c>
      <c r="E44" s="175"/>
      <c r="F44" s="147">
        <v>0</v>
      </c>
      <c r="G44" s="38">
        <v>0</v>
      </c>
      <c r="H44" s="38">
        <v>0</v>
      </c>
      <c r="I44" s="38">
        <v>0</v>
      </c>
      <c r="J44" s="136">
        <v>0</v>
      </c>
      <c r="K44" s="38">
        <v>0</v>
      </c>
      <c r="L44" s="38">
        <v>0</v>
      </c>
      <c r="M44" s="38">
        <v>0</v>
      </c>
      <c r="N44" s="38">
        <v>0</v>
      </c>
      <c r="O44" s="38">
        <v>0</v>
      </c>
      <c r="P44" s="38"/>
      <c r="Q44" s="38">
        <v>0</v>
      </c>
      <c r="R44" s="38">
        <v>0</v>
      </c>
      <c r="S44" s="38">
        <v>0</v>
      </c>
      <c r="T44" s="38">
        <v>0</v>
      </c>
      <c r="U44" s="38">
        <v>0</v>
      </c>
      <c r="V44" s="38">
        <v>0</v>
      </c>
      <c r="W44" s="38">
        <v>0</v>
      </c>
      <c r="X44" s="38">
        <v>0</v>
      </c>
      <c r="Y44" s="38">
        <v>0</v>
      </c>
      <c r="Z44" s="38">
        <v>0</v>
      </c>
    </row>
    <row r="45" spans="3:26" ht="14.25" customHeight="1" thickBot="1" x14ac:dyDescent="0.25">
      <c r="D45" s="176" t="s">
        <v>111</v>
      </c>
      <c r="E45" s="176"/>
      <c r="F45" s="147">
        <v>0</v>
      </c>
      <c r="G45" s="38">
        <v>0</v>
      </c>
      <c r="H45" s="38">
        <v>0</v>
      </c>
      <c r="I45" s="38">
        <v>0</v>
      </c>
      <c r="J45" s="136">
        <v>0</v>
      </c>
      <c r="K45" s="38">
        <v>0</v>
      </c>
      <c r="L45" s="38">
        <v>0</v>
      </c>
      <c r="M45" s="38">
        <v>0</v>
      </c>
      <c r="N45" s="38">
        <v>0</v>
      </c>
      <c r="O45" s="38">
        <v>0</v>
      </c>
      <c r="P45" s="38"/>
      <c r="Q45" s="38">
        <v>0</v>
      </c>
      <c r="R45" s="38">
        <v>0</v>
      </c>
      <c r="S45" s="38">
        <v>0</v>
      </c>
      <c r="T45" s="38">
        <v>0</v>
      </c>
      <c r="U45" s="38">
        <v>0</v>
      </c>
      <c r="V45" s="38">
        <v>0</v>
      </c>
      <c r="W45" s="38">
        <v>0</v>
      </c>
      <c r="X45" s="38">
        <v>0</v>
      </c>
      <c r="Y45" s="38">
        <v>0</v>
      </c>
      <c r="Z45" s="38">
        <v>0</v>
      </c>
    </row>
    <row r="46" spans="3:26" ht="14.25" customHeight="1" thickBot="1" x14ac:dyDescent="0.3">
      <c r="C46" s="177" t="s">
        <v>112</v>
      </c>
      <c r="D46" s="177"/>
      <c r="E46" s="177"/>
      <c r="F46" s="36">
        <v>-19126</v>
      </c>
      <c r="G46" s="36">
        <v>21750</v>
      </c>
      <c r="H46" s="36">
        <v>10182</v>
      </c>
      <c r="I46" s="36">
        <v>-27111</v>
      </c>
      <c r="J46" s="143">
        <v>-15634</v>
      </c>
      <c r="K46" s="36">
        <v>25267</v>
      </c>
      <c r="L46" s="36">
        <v>13073</v>
      </c>
      <c r="M46" s="36">
        <v>25177</v>
      </c>
      <c r="N46" s="36">
        <v>28924</v>
      </c>
      <c r="O46" s="36">
        <v>-1399</v>
      </c>
      <c r="P46" s="36">
        <v>-10622</v>
      </c>
      <c r="Q46" s="36">
        <v>2099</v>
      </c>
      <c r="R46" s="36">
        <v>9032</v>
      </c>
      <c r="S46" s="36">
        <v>-5944</v>
      </c>
      <c r="T46" s="36">
        <v>6357</v>
      </c>
      <c r="U46" s="36">
        <v>-10084</v>
      </c>
      <c r="V46" s="36">
        <v>-2545</v>
      </c>
      <c r="W46" s="36">
        <v>15719</v>
      </c>
      <c r="X46" s="36">
        <v>17949</v>
      </c>
      <c r="Y46" s="36">
        <v>1101</v>
      </c>
      <c r="Z46" s="36">
        <v>-661</v>
      </c>
    </row>
    <row r="47" spans="3:26" ht="14.25" customHeight="1" thickBot="1" x14ac:dyDescent="0.3">
      <c r="C47" s="172" t="s">
        <v>113</v>
      </c>
      <c r="D47" s="172"/>
      <c r="E47" s="174"/>
      <c r="F47" s="37">
        <v>56723</v>
      </c>
      <c r="G47" s="37">
        <v>34973</v>
      </c>
      <c r="H47" s="37">
        <v>34973</v>
      </c>
      <c r="I47" s="37">
        <v>34973</v>
      </c>
      <c r="J47" s="144">
        <v>34973</v>
      </c>
      <c r="K47" s="37">
        <v>9706</v>
      </c>
      <c r="L47" s="37">
        <v>9706</v>
      </c>
      <c r="M47" s="37">
        <v>9706</v>
      </c>
      <c r="N47" s="37">
        <v>9720</v>
      </c>
      <c r="O47" s="37">
        <v>11105</v>
      </c>
      <c r="P47" s="37">
        <v>11105</v>
      </c>
      <c r="Q47" s="37">
        <v>11105</v>
      </c>
      <c r="R47" s="37">
        <v>11105</v>
      </c>
      <c r="S47" s="37">
        <v>17049</v>
      </c>
      <c r="T47" s="37">
        <v>17049</v>
      </c>
      <c r="U47" s="37">
        <v>17049</v>
      </c>
      <c r="V47" s="37">
        <v>17049</v>
      </c>
      <c r="W47" s="37">
        <v>1330</v>
      </c>
      <c r="X47" s="37">
        <v>1330</v>
      </c>
      <c r="Y47" s="37">
        <v>1330</v>
      </c>
      <c r="Z47" s="37">
        <v>1330</v>
      </c>
    </row>
    <row r="48" spans="3:26" ht="14.25" customHeight="1" thickBot="1" x14ac:dyDescent="0.3">
      <c r="C48" s="172" t="s">
        <v>114</v>
      </c>
      <c r="D48" s="172"/>
      <c r="E48" s="172"/>
      <c r="F48" s="37">
        <v>27597</v>
      </c>
      <c r="G48" s="37">
        <v>56723</v>
      </c>
      <c r="H48" s="37">
        <v>45155</v>
      </c>
      <c r="I48" s="37">
        <v>7861</v>
      </c>
      <c r="J48" s="144">
        <v>19339</v>
      </c>
      <c r="K48" s="37">
        <v>34973</v>
      </c>
      <c r="L48" s="37">
        <v>22779</v>
      </c>
      <c r="M48" s="37">
        <v>34883</v>
      </c>
      <c r="N48" s="37">
        <v>38420</v>
      </c>
      <c r="O48" s="37">
        <v>9706</v>
      </c>
      <c r="P48" s="37">
        <v>483</v>
      </c>
      <c r="Q48" s="37">
        <v>13204</v>
      </c>
      <c r="R48" s="37">
        <v>20137</v>
      </c>
      <c r="S48" s="37">
        <v>11105</v>
      </c>
      <c r="T48" s="37">
        <v>23406</v>
      </c>
      <c r="U48" s="37">
        <v>6965</v>
      </c>
      <c r="V48" s="37">
        <v>14504</v>
      </c>
      <c r="W48" s="37">
        <v>17049</v>
      </c>
      <c r="X48" s="37">
        <v>19279</v>
      </c>
      <c r="Y48" s="37">
        <v>2431</v>
      </c>
      <c r="Z48" s="37">
        <v>669</v>
      </c>
    </row>
    <row r="49" spans="3:20" ht="14.1" customHeight="1" x14ac:dyDescent="0.2">
      <c r="C49" s="19"/>
      <c r="D49" s="173" t="s">
        <v>115</v>
      </c>
      <c r="E49" s="173"/>
      <c r="F49" s="5"/>
      <c r="G49" s="5"/>
      <c r="H49" s="5"/>
      <c r="I49" s="5"/>
      <c r="J49" s="129"/>
      <c r="K49" s="5"/>
      <c r="L49" s="5"/>
      <c r="M49" s="5"/>
      <c r="N49" s="5"/>
      <c r="O49" s="5"/>
      <c r="P49" s="5"/>
      <c r="Q49" s="5"/>
      <c r="R49" s="5"/>
      <c r="S49" s="5"/>
      <c r="T49" s="5"/>
    </row>
    <row r="50" spans="3:20" ht="14.25" customHeight="1" x14ac:dyDescent="0.2"/>
    <row r="51" spans="3:20" ht="14.25" customHeight="1" x14ac:dyDescent="0.2"/>
    <row r="52" spans="3:20" ht="14.25" customHeight="1" x14ac:dyDescent="0.2"/>
    <row r="53" spans="3:20" ht="1.5" customHeight="1" x14ac:dyDescent="0.2"/>
    <row r="54" spans="3:20" ht="14.25" customHeight="1" x14ac:dyDescent="0.2"/>
    <row r="55" spans="3:20" ht="14.25" customHeight="1" x14ac:dyDescent="0.2"/>
    <row r="56" spans="3:20" ht="14.25" customHeight="1" x14ac:dyDescent="0.2"/>
    <row r="57" spans="3:20" ht="14.25" customHeight="1" x14ac:dyDescent="0.2"/>
    <row r="58" spans="3:20" ht="14.25" customHeight="1" x14ac:dyDescent="0.2"/>
    <row r="59" spans="3:20" ht="14.25" customHeight="1" x14ac:dyDescent="0.2"/>
    <row r="60" spans="3:20" ht="14.25" customHeight="1" x14ac:dyDescent="0.2"/>
    <row r="61" spans="3:20" ht="14.25" customHeight="1" x14ac:dyDescent="0.2"/>
    <row r="62" spans="3:20" ht="14.25" customHeight="1" x14ac:dyDescent="0.2"/>
    <row r="63" spans="3:20" ht="14.25" customHeight="1" x14ac:dyDescent="0.2"/>
    <row r="64" spans="3:20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</sheetData>
  <mergeCells count="36">
    <mergeCell ref="C48:E48"/>
    <mergeCell ref="D49:E49"/>
    <mergeCell ref="C42:E42"/>
    <mergeCell ref="C47:E47"/>
    <mergeCell ref="D44:E44"/>
    <mergeCell ref="D45:E45"/>
    <mergeCell ref="C46:E46"/>
    <mergeCell ref="D28:E28"/>
    <mergeCell ref="D29:E29"/>
    <mergeCell ref="D30:E30"/>
    <mergeCell ref="D31:E31"/>
    <mergeCell ref="D23:E23"/>
    <mergeCell ref="D24:E24"/>
    <mergeCell ref="D27:E27"/>
    <mergeCell ref="D25:E25"/>
    <mergeCell ref="C32:E32"/>
    <mergeCell ref="C34:E34"/>
    <mergeCell ref="D22:E22"/>
    <mergeCell ref="D8:E8"/>
    <mergeCell ref="D10:E10"/>
    <mergeCell ref="D11:E11"/>
    <mergeCell ref="D12:E12"/>
    <mergeCell ref="D13:E13"/>
    <mergeCell ref="D14:E14"/>
    <mergeCell ref="D15:E15"/>
    <mergeCell ref="D16:E16"/>
    <mergeCell ref="C19:E19"/>
    <mergeCell ref="C20:E20"/>
    <mergeCell ref="D9:E9"/>
    <mergeCell ref="D18:E18"/>
    <mergeCell ref="C17:E17"/>
    <mergeCell ref="D6:E6"/>
    <mergeCell ref="C1:E1"/>
    <mergeCell ref="C2:E2"/>
    <mergeCell ref="C4:E4"/>
    <mergeCell ref="C5:E5"/>
  </mergeCells>
  <pageMargins left="0.7" right="0.7" top="0.75" bottom="0.75" header="0.3" footer="0.3"/>
  <pageSetup paperSize="9" scale="76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8D6EB8-051F-4A1C-BF81-AC7E78FB3E57}">
  <dimension ref="A1:V25"/>
  <sheetViews>
    <sheetView showGridLines="0" tabSelected="1" workbookViewId="0">
      <selection activeCell="C17" sqref="C17"/>
    </sheetView>
  </sheetViews>
  <sheetFormatPr defaultColWidth="8.6640625" defaultRowHeight="11.4" x14ac:dyDescent="0.2"/>
  <cols>
    <col min="1" max="1" width="44.5546875" style="40" customWidth="1"/>
    <col min="2" max="2" width="12.77734375" style="109" customWidth="1"/>
    <col min="3" max="3" width="16" style="40" customWidth="1"/>
    <col min="4" max="4" width="16.88671875" style="40" customWidth="1"/>
    <col min="5" max="6" width="16.5546875" style="40" customWidth="1"/>
    <col min="7" max="7" width="19.21875" style="40" customWidth="1"/>
    <col min="8" max="8" width="18.6640625" style="40" customWidth="1"/>
    <col min="9" max="9" width="16" style="40" customWidth="1"/>
    <col min="10" max="22" width="12.6640625" style="40" customWidth="1"/>
    <col min="23" max="16384" width="8.6640625" style="40"/>
  </cols>
  <sheetData>
    <row r="1" spans="1:22" ht="27.9" customHeight="1" thickBot="1" x14ac:dyDescent="0.3">
      <c r="A1" s="92" t="s">
        <v>70</v>
      </c>
      <c r="B1" s="105" t="s">
        <v>173</v>
      </c>
      <c r="C1" s="105" t="s">
        <v>172</v>
      </c>
      <c r="D1" s="105" t="s">
        <v>171</v>
      </c>
      <c r="E1" s="105" t="s">
        <v>169</v>
      </c>
      <c r="F1" s="105" t="s">
        <v>167</v>
      </c>
      <c r="G1" s="105" t="s">
        <v>166</v>
      </c>
      <c r="H1" s="39" t="s">
        <v>165</v>
      </c>
      <c r="I1" s="105" t="s">
        <v>163</v>
      </c>
      <c r="J1" s="39" t="s">
        <v>162</v>
      </c>
      <c r="K1" s="39" t="s">
        <v>18</v>
      </c>
      <c r="L1" s="39" t="s">
        <v>4</v>
      </c>
      <c r="M1" s="39" t="s">
        <v>5</v>
      </c>
      <c r="N1" s="39" t="s">
        <v>6</v>
      </c>
      <c r="O1" s="39" t="s">
        <v>7</v>
      </c>
      <c r="P1" s="25" t="s">
        <v>15</v>
      </c>
      <c r="Q1" s="25" t="s">
        <v>9</v>
      </c>
      <c r="R1" s="25" t="s">
        <v>10</v>
      </c>
      <c r="S1" s="25" t="s">
        <v>11</v>
      </c>
      <c r="T1" s="25" t="s">
        <v>16</v>
      </c>
      <c r="U1" s="25" t="s">
        <v>13</v>
      </c>
      <c r="V1" s="25" t="s">
        <v>17</v>
      </c>
    </row>
    <row r="2" spans="1:22" ht="12.6" thickTop="1" thickBot="1" x14ac:dyDescent="0.25">
      <c r="A2" s="43" t="s">
        <v>64</v>
      </c>
      <c r="B2" s="106">
        <v>-4.9833426302310461E-2</v>
      </c>
      <c r="C2" s="43">
        <v>4.7037259320600974E-2</v>
      </c>
      <c r="D2" s="43">
        <v>5.3426612602038091E-2</v>
      </c>
      <c r="E2" s="106">
        <v>5.5333595132806321E-2</v>
      </c>
      <c r="F2" s="106">
        <v>5.9937099476929594E-2</v>
      </c>
      <c r="G2" s="106">
        <v>8.5151797598615991E-2</v>
      </c>
      <c r="H2" s="43">
        <v>9.2243491183026688E-2</v>
      </c>
      <c r="I2" s="106">
        <v>0.10259537515855205</v>
      </c>
      <c r="J2" s="41">
        <v>9.7429467403550976E-2</v>
      </c>
      <c r="K2" s="41">
        <v>8.2451852248146079E-2</v>
      </c>
      <c r="L2" s="41">
        <f>'Profit and Loss Account'!L14/'Profit and Loss Account'!L2</f>
        <v>8.5841903968368855E-2</v>
      </c>
      <c r="M2" s="41">
        <f>'Profit and Loss Account'!M14/'Profit and Loss Account'!M2</f>
        <v>7.8893600887478404E-2</v>
      </c>
      <c r="N2" s="41">
        <f>'Profit and Loss Account'!N14/'Profit and Loss Account'!N2</f>
        <v>5.764735929663798E-2</v>
      </c>
      <c r="O2" s="41">
        <f>'Profit and Loss Account'!O14/'Profit and Loss Account'!O2</f>
        <v>4.8499188331639465E-2</v>
      </c>
      <c r="P2" s="41">
        <f>'Profit and Loss Account'!P14/'Profit and Loss Account'!P2</f>
        <v>3.9727943802833669E-2</v>
      </c>
      <c r="Q2" s="41">
        <f>'Profit and Loss Account'!Q14/'Profit and Loss Account'!Q2</f>
        <v>3.5292071112966637E-2</v>
      </c>
      <c r="R2" s="41">
        <f>'Profit and Loss Account'!R14/'Profit and Loss Account'!R2</f>
        <v>2.9257652163715259E-2</v>
      </c>
      <c r="S2" s="41">
        <f>'Profit and Loss Account'!S14/'Profit and Loss Account'!S2</f>
        <v>3.7023259775280336E-2</v>
      </c>
      <c r="T2" s="41">
        <f>'Profit and Loss Account'!T14/'Profit and Loss Account'!T2</f>
        <v>3.918062689003024E-2</v>
      </c>
      <c r="U2" s="41">
        <f>'Profit and Loss Account'!U14/'Profit and Loss Account'!U2</f>
        <v>4.1056373415719043E-2</v>
      </c>
      <c r="V2" s="41">
        <f>'Profit and Loss Account'!V14/'Profit and Loss Account'!V2</f>
        <v>3.9664771790631263E-2</v>
      </c>
    </row>
    <row r="3" spans="1:22" ht="12" thickBot="1" x14ac:dyDescent="0.25">
      <c r="A3" s="43" t="s">
        <v>65</v>
      </c>
      <c r="B3" s="107">
        <v>-4.5404815690286954E-2</v>
      </c>
      <c r="C3" s="43">
        <v>5.1092705390814577E-2</v>
      </c>
      <c r="D3" s="43">
        <v>5.732139998932935E-2</v>
      </c>
      <c r="E3" s="107">
        <v>5.9212211238026939E-2</v>
      </c>
      <c r="F3" s="107">
        <v>6.3701225266969516E-2</v>
      </c>
      <c r="G3" s="107">
        <v>8.8862214487410107E-2</v>
      </c>
      <c r="H3" s="43">
        <v>9.5978842206707812E-2</v>
      </c>
      <c r="I3" s="107">
        <v>0.10630305395648355</v>
      </c>
      <c r="J3" s="42">
        <v>0.10076884535856984</v>
      </c>
      <c r="K3" s="42">
        <v>8.6817269709656225E-2</v>
      </c>
      <c r="L3" s="42">
        <f>('Profit and Loss Account'!L14+'Profit and Loss Account'!L3)/'Profit and Loss Account'!L2</f>
        <v>9.0202457424930743E-2</v>
      </c>
      <c r="M3" s="42">
        <f>('Profit and Loss Account'!M14+'Profit and Loss Account'!M3)/'Profit and Loss Account'!M2</f>
        <v>8.3553915717635818E-2</v>
      </c>
      <c r="N3" s="42">
        <f>('Profit and Loss Account'!N14+'Profit and Loss Account'!N3)/'Profit and Loss Account'!N2</f>
        <v>6.2674137824283327E-2</v>
      </c>
      <c r="O3" s="42">
        <f>('Profit and Loss Account'!O14+'Profit and Loss Account'!O3)/'Profit and Loss Account'!O2</f>
        <v>5.5053450418765304E-2</v>
      </c>
      <c r="P3" s="42">
        <f>('Profit and Loss Account'!P14+'Profit and Loss Account'!P3)/'Profit and Loss Account'!P2</f>
        <v>4.6571020359566617E-2</v>
      </c>
      <c r="Q3" s="42">
        <f>('Profit and Loss Account'!Q14+'Profit and Loss Account'!Q3)/'Profit and Loss Account'!Q2</f>
        <v>4.2456714098505141E-2</v>
      </c>
      <c r="R3" s="42">
        <f>('Profit and Loss Account'!R14+'Profit and Loss Account'!R3)/'Profit and Loss Account'!R2</f>
        <v>3.617685000586373E-2</v>
      </c>
      <c r="S3" s="42">
        <f>('Profit and Loss Account'!S14+'Profit and Loss Account'!S3)/'Profit and Loss Account'!S2</f>
        <v>4.486126923650173E-2</v>
      </c>
      <c r="T3" s="42">
        <f>('Profit and Loss Account'!T14+'Profit and Loss Account'!T3)/'Profit and Loss Account'!T2</f>
        <v>4.7076753228051646E-2</v>
      </c>
      <c r="U3" s="42">
        <f>('Profit and Loss Account'!U14+'Profit and Loss Account'!U3)/'Profit and Loss Account'!U2</f>
        <v>4.9115036012730082E-2</v>
      </c>
      <c r="V3" s="42">
        <f>('Profit and Loss Account'!V14+'Profit and Loss Account'!V3)/'Profit and Loss Account'!V2</f>
        <v>4.7449893911757982E-2</v>
      </c>
    </row>
    <row r="4" spans="1:22" s="53" customFormat="1" ht="23.4" thickBot="1" x14ac:dyDescent="0.25">
      <c r="A4" s="69" t="s">
        <v>66</v>
      </c>
      <c r="B4" s="107">
        <v>-5.0714833842351321E-2</v>
      </c>
      <c r="C4" s="69">
        <v>4.6845379446058669E-2</v>
      </c>
      <c r="D4" s="69">
        <v>5.2926425865656511E-2</v>
      </c>
      <c r="E4" s="107">
        <v>5.4767311490151217E-2</v>
      </c>
      <c r="F4" s="107">
        <v>5.9678453406561353E-2</v>
      </c>
      <c r="G4" s="107">
        <v>8.5098143071859228E-2</v>
      </c>
      <c r="H4" s="69">
        <v>9.2157050268150756E-2</v>
      </c>
      <c r="I4" s="107">
        <v>0.10249373922659122</v>
      </c>
      <c r="J4" s="42">
        <v>9.736588442649427E-2</v>
      </c>
      <c r="K4" s="42">
        <v>8.2506150471556114E-2</v>
      </c>
      <c r="L4" s="42">
        <f>('Profit and Loss Account'!L2-SUM('Profit and Loss Account'!L3:L9,'Profit and Loss Account'!L11))/'Profit and Loss Account'!L2</f>
        <v>8.5656254454759537E-2</v>
      </c>
      <c r="M4" s="42">
        <f>('Profit and Loss Account'!M2-SUM('Profit and Loss Account'!M3:M9,'Profit and Loss Account'!M11))/'Profit and Loss Account'!M2</f>
        <v>7.8798814823136221E-2</v>
      </c>
      <c r="N4" s="42">
        <f>('Profit and Loss Account'!N2-SUM('Profit and Loss Account'!N3:N9,'Profit and Loss Account'!N11))/'Profit and Loss Account'!N2</f>
        <v>5.743452417806947E-2</v>
      </c>
      <c r="O4" s="42">
        <f>('Profit and Loss Account'!O2-SUM('Profit and Loss Account'!O3:O9,'Profit and Loss Account'!O11))/'Profit and Loss Account'!O2</f>
        <v>4.2202479996836684E-2</v>
      </c>
      <c r="P4" s="42">
        <f>('Profit and Loss Account'!P2-SUM('Profit and Loss Account'!P3:P9,'Profit and Loss Account'!P11))/'Profit and Loss Account'!P2</f>
        <v>4.0161031075127994E-2</v>
      </c>
      <c r="Q4" s="42">
        <f>('Profit and Loss Account'!Q2-SUM('Profit and Loss Account'!Q3:Q9,'Profit and Loss Account'!Q11))/'Profit and Loss Account'!Q2</f>
        <v>3.6001809136137493E-2</v>
      </c>
      <c r="R4" s="42">
        <f>('Profit and Loss Account'!R2-SUM('Profit and Loss Account'!R3:R9,'Profit and Loss Account'!R11))/'Profit and Loss Account'!R2</f>
        <v>2.9173214495133108E-2</v>
      </c>
      <c r="S4" s="42">
        <f>('Profit and Loss Account'!S2-SUM('Profit and Loss Account'!S3:S9,'Profit and Loss Account'!S11))/'Profit and Loss Account'!S2</f>
        <v>3.6829125632345E-2</v>
      </c>
      <c r="T4" s="42">
        <f>('Profit and Loss Account'!T2-SUM('Profit and Loss Account'!T3:T9,'Profit and Loss Account'!T11))/'Profit and Loss Account'!T2</f>
        <v>3.8805192311648418E-2</v>
      </c>
      <c r="U4" s="42">
        <f>('Profit and Loss Account'!U2-SUM('Profit and Loss Account'!U3:U9,'Profit and Loss Account'!U11))/'Profit and Loss Account'!U2</f>
        <v>4.0569822688152887E-2</v>
      </c>
      <c r="V4" s="42">
        <f>('Profit and Loss Account'!V2-SUM('Profit and Loss Account'!V3:V9,'Profit and Loss Account'!V11))/'Profit and Loss Account'!V2</f>
        <v>3.8994740788403148E-2</v>
      </c>
    </row>
    <row r="5" spans="1:22" ht="23.4" thickBot="1" x14ac:dyDescent="0.25">
      <c r="A5" s="70" t="s">
        <v>67</v>
      </c>
      <c r="B5" s="107">
        <v>-3.9342827469096807E-2</v>
      </c>
      <c r="C5" s="70">
        <v>3.8549820960207287E-2</v>
      </c>
      <c r="D5" s="70">
        <v>4.3503860488868222E-2</v>
      </c>
      <c r="E5" s="107">
        <v>4.465815249250172E-2</v>
      </c>
      <c r="F5" s="107">
        <v>4.8116423750312991E-2</v>
      </c>
      <c r="G5" s="107">
        <v>6.9069885021100674E-2</v>
      </c>
      <c r="H5" s="70">
        <v>7.4101934069491143E-2</v>
      </c>
      <c r="I5" s="107">
        <v>8.2337301200117091E-2</v>
      </c>
      <c r="J5" s="42">
        <v>7.8118045611884415E-2</v>
      </c>
      <c r="K5" s="42">
        <v>6.5901274650794553E-2</v>
      </c>
      <c r="L5" s="42">
        <f>'Profit and Loss Account'!L22/'Profit and Loss Account'!L2</f>
        <v>6.852235142789892E-2</v>
      </c>
      <c r="M5" s="42">
        <f>'Profit and Loss Account'!M22/'Profit and Loss Account'!M2</f>
        <v>6.3162624801651385E-2</v>
      </c>
      <c r="N5" s="42">
        <f>'Profit and Loss Account'!N22/'Profit and Loss Account'!N2</f>
        <v>4.6158132623366974E-2</v>
      </c>
      <c r="O5" s="42">
        <f>'Profit and Loss Account'!O22/'Profit and Loss Account'!O2</f>
        <v>3.8514438506102741E-2</v>
      </c>
      <c r="P5" s="42">
        <f>'Profit and Loss Account'!P22/'Profit and Loss Account'!P2</f>
        <v>3.2072270508393855E-2</v>
      </c>
      <c r="Q5" s="42">
        <f>'Profit and Loss Account'!Q22/'Profit and Loss Account'!Q2</f>
        <v>2.7313316865555673E-2</v>
      </c>
      <c r="R5" s="42">
        <f>'Profit and Loss Account'!R22/'Profit and Loss Account'!R2</f>
        <v>2.1175090887768266E-2</v>
      </c>
      <c r="S5" s="42">
        <f>'Profit and Loss Account'!S22/'Profit and Loss Account'!S2</f>
        <v>2.8448793049246197E-2</v>
      </c>
      <c r="T5" s="42">
        <f>'Profit and Loss Account'!T22/'Profit and Loss Account'!T2</f>
        <v>3.1296500744011906E-2</v>
      </c>
      <c r="U5" s="42">
        <f>'Profit and Loss Account'!U22/'Profit and Loss Account'!U2</f>
        <v>3.131738262296041E-2</v>
      </c>
      <c r="V5" s="42">
        <f>'Profit and Loss Account'!V22/'Profit and Loss Account'!V2</f>
        <v>3.0449186656811185E-2</v>
      </c>
    </row>
    <row r="6" spans="1:22" ht="15.75" customHeight="1" thickBot="1" x14ac:dyDescent="0.25">
      <c r="A6" s="43" t="s">
        <v>68</v>
      </c>
      <c r="B6" s="108">
        <v>-8.9702893420722102E-2</v>
      </c>
      <c r="C6" s="43">
        <v>0.12225739573056521</v>
      </c>
      <c r="D6" s="43">
        <v>0.10745833112707462</v>
      </c>
      <c r="E6" s="108">
        <v>0.11702724620389444</v>
      </c>
      <c r="F6" s="108">
        <v>3.0268464507641979E-2</v>
      </c>
      <c r="G6" s="108">
        <v>0.18048542869108969</v>
      </c>
      <c r="H6" s="43">
        <v>0.31450991259276895</v>
      </c>
      <c r="I6" s="108">
        <v>0.20708800703483676</v>
      </c>
      <c r="J6" s="44">
        <v>5.2381334065518023E-2</v>
      </c>
      <c r="K6" s="44">
        <v>0.17984253890221766</v>
      </c>
      <c r="L6" s="44">
        <f>('Profit and Loss Account'!L22*4/3)/Assets!M21</f>
        <v>0.16901070626458209</v>
      </c>
      <c r="M6" s="44">
        <f>'Profit and Loss Account'!M22*2/Assets!N21</f>
        <v>0.14317573683739343</v>
      </c>
      <c r="N6" s="44">
        <f>'Profit and Loss Account'!N22*4/Assets!O21</f>
        <v>0.11047564358453081</v>
      </c>
      <c r="O6" s="44">
        <f>'Profit and Loss Account'!O22/Assets!P21</f>
        <v>9.178379782554992E-2</v>
      </c>
      <c r="P6" s="44">
        <f>('Profit and Loss Account'!P22*4/3)/Assets!Q21</f>
        <v>6.9430013418840184E-2</v>
      </c>
      <c r="Q6" s="44">
        <f>'Profit and Loss Account'!Q22*2/Assets!R21</f>
        <v>6.3494117520192378E-2</v>
      </c>
      <c r="R6" s="44">
        <f>'Profit and Loss Account'!R22*4/Assets!S21</f>
        <v>4.4364944420965731E-2</v>
      </c>
      <c r="S6" s="44">
        <f>'Profit and Loss Account'!S22/Assets!T21</f>
        <v>6.0658500174919951E-2</v>
      </c>
      <c r="T6" s="44">
        <f>('Profit and Loss Account'!T22*4/3)/Assets!U21</f>
        <v>6.3339240161574731E-2</v>
      </c>
      <c r="U6" s="44">
        <f>'Profit and Loss Account'!U22*2/Assets!V21</f>
        <v>6.3971281082064527E-2</v>
      </c>
      <c r="V6" s="44">
        <f>'Profit and Loss Account'!V22*4/Assets!W21</f>
        <v>6.5966221976452161E-2</v>
      </c>
    </row>
    <row r="7" spans="1:22" ht="23.25" customHeight="1" thickBot="1" x14ac:dyDescent="0.25">
      <c r="A7" s="43" t="s">
        <v>69</v>
      </c>
      <c r="B7" s="108">
        <v>-0.16332170191806408</v>
      </c>
      <c r="C7" s="43">
        <v>0.22418548652667922</v>
      </c>
      <c r="D7" s="43">
        <v>0.19718188217106483</v>
      </c>
      <c r="E7" s="108">
        <v>0.21410251163044516</v>
      </c>
      <c r="F7" s="108">
        <v>6.290265142931141E-2</v>
      </c>
      <c r="G7" s="108">
        <v>0.38314044667284819</v>
      </c>
      <c r="H7" s="43">
        <v>0.58491935600946532</v>
      </c>
      <c r="I7" s="108">
        <v>0.47780971441827913</v>
      </c>
      <c r="J7" s="44">
        <v>0.12308993199296285</v>
      </c>
      <c r="K7" s="44">
        <v>0.37956979851264527</v>
      </c>
      <c r="L7" s="44">
        <f>('Profit and Loss Account'!L22*4/3)/Liabilities!M2</f>
        <v>0.37658490666302274</v>
      </c>
      <c r="M7" s="44">
        <f>'Profit and Loss Account'!M22*2/Liabilities!N2</f>
        <v>0.37287766764935987</v>
      </c>
      <c r="N7" s="44">
        <f>'Profit and Loss Account'!N22*4/Liabilities!O2</f>
        <v>0.25027276542173732</v>
      </c>
      <c r="O7" s="44">
        <f>'Profit and Loss Account'!O22/Liabilities!P2</f>
        <v>0.20224132706315448</v>
      </c>
      <c r="P7" s="44">
        <f>('Profit and Loss Account'!P22*4/3)/Liabilities!Q2</f>
        <v>0.15095079739496048</v>
      </c>
      <c r="Q7" s="44">
        <f>'Profit and Loss Account'!Q22*2/Liabilities!R2</f>
        <v>0.13042780008306798</v>
      </c>
      <c r="R7" s="44">
        <f>'Profit and Loss Account'!R22*4/Liabilities!S2</f>
        <v>0.10418145205495261</v>
      </c>
      <c r="S7" s="44">
        <f>'Profit and Loss Account'!S22/Liabilities!T2</f>
        <v>0.13456240854507431</v>
      </c>
      <c r="T7" s="44">
        <f>('Profit and Loss Account'!T22*4/3)/Liabilities!U2</f>
        <v>0.13367234678953158</v>
      </c>
      <c r="U7" s="44">
        <f>'Profit and Loss Account'!U22*2/Liabilities!V2</f>
        <v>0.13414189727821432</v>
      </c>
      <c r="V7" s="44">
        <f>'Profit and Loss Account'!V22*4/Liabilities!W2</f>
        <v>0.13507345179191707</v>
      </c>
    </row>
    <row r="8" spans="1:22" x14ac:dyDescent="0.2">
      <c r="G8" s="109"/>
      <c r="I8" s="109"/>
    </row>
    <row r="9" spans="1:22" ht="12.6" thickBot="1" x14ac:dyDescent="0.3">
      <c r="A9" s="92" t="s">
        <v>71</v>
      </c>
      <c r="B9" s="110">
        <v>45382</v>
      </c>
      <c r="C9" s="110">
        <v>45291</v>
      </c>
      <c r="D9" s="117">
        <v>45199</v>
      </c>
      <c r="E9" s="110">
        <v>45107</v>
      </c>
      <c r="F9" s="110">
        <v>45016</v>
      </c>
      <c r="G9" s="110">
        <v>44926</v>
      </c>
      <c r="H9" s="117">
        <v>44834</v>
      </c>
      <c r="I9" s="110">
        <v>44742</v>
      </c>
      <c r="J9" s="45">
        <v>44651</v>
      </c>
      <c r="K9" s="45">
        <v>44561</v>
      </c>
      <c r="L9" s="45">
        <v>44469</v>
      </c>
      <c r="M9" s="45">
        <v>44377</v>
      </c>
      <c r="N9" s="45" t="s">
        <v>19</v>
      </c>
      <c r="O9" s="45" t="s">
        <v>0</v>
      </c>
      <c r="P9" s="10" t="s">
        <v>1</v>
      </c>
      <c r="Q9" s="10">
        <v>44012</v>
      </c>
      <c r="R9" s="10">
        <v>43921</v>
      </c>
      <c r="S9" s="10" t="s">
        <v>2</v>
      </c>
      <c r="T9" s="10">
        <v>43738</v>
      </c>
      <c r="U9" s="10">
        <v>43646</v>
      </c>
      <c r="V9" s="10">
        <v>43555</v>
      </c>
    </row>
    <row r="10" spans="1:22" ht="21.9" customHeight="1" thickTop="1" x14ac:dyDescent="0.2">
      <c r="A10" s="91" t="s">
        <v>72</v>
      </c>
      <c r="B10" s="111">
        <v>1.8754240065546908</v>
      </c>
      <c r="C10" s="111">
        <v>1.891416957302269</v>
      </c>
      <c r="D10" s="158">
        <v>1.8936837564454549</v>
      </c>
      <c r="E10" s="111">
        <v>1.889131113134396</v>
      </c>
      <c r="F10" s="111">
        <v>1.6821761859201021</v>
      </c>
      <c r="G10" s="111">
        <v>1.6498228993451354</v>
      </c>
      <c r="H10" s="111">
        <v>1.8768986058696941</v>
      </c>
      <c r="I10" s="111">
        <v>1.5514117026292045</v>
      </c>
      <c r="J10" s="46">
        <v>1.5430946825114742</v>
      </c>
      <c r="K10" s="46">
        <v>1.639242586951281</v>
      </c>
      <c r="L10" s="46">
        <f>Assets!M13/Liabilities!M15</f>
        <v>1.58380580800044</v>
      </c>
      <c r="M10" s="46">
        <f>Assets!N13/Liabilities!N15</f>
        <v>1.4113807775766694</v>
      </c>
      <c r="N10" s="46">
        <f>Assets!O13/Liabilities!O15</f>
        <v>1.5280866042372319</v>
      </c>
      <c r="O10" s="46">
        <f>Assets!P13/Liabilities!P15</f>
        <v>1.5347010039284155</v>
      </c>
      <c r="P10" s="46">
        <f>Assets!Q13/Liabilities!Q15</f>
        <v>1.4312995321302397</v>
      </c>
      <c r="Q10" s="46">
        <f>Assets!R13/Liabilities!R15</f>
        <v>1.4480283329230357</v>
      </c>
      <c r="R10" s="46">
        <f>Assets!S13/Liabilities!S15</f>
        <v>1.3312200268993719</v>
      </c>
      <c r="S10" s="46">
        <f>Assets!T13/Liabilities!T15</f>
        <v>1.3591691234760441</v>
      </c>
      <c r="T10" s="46">
        <f>Assets!U13/Liabilities!U15</f>
        <v>1.4284921369102683</v>
      </c>
      <c r="U10" s="46">
        <f>Assets!V13/Liabilities!V15</f>
        <v>1.4246832629473216</v>
      </c>
      <c r="V10" s="46">
        <f>Assets!W13/Liabilities!W15</f>
        <v>1.4209150247131026</v>
      </c>
    </row>
    <row r="11" spans="1:22" ht="24.9" customHeight="1" x14ac:dyDescent="0.2">
      <c r="A11" s="64" t="s">
        <v>121</v>
      </c>
      <c r="B11" s="111">
        <v>1.2714338385907415</v>
      </c>
      <c r="C11" s="111">
        <v>1.2341178517481632</v>
      </c>
      <c r="D11" s="159">
        <v>1.2533834859278432</v>
      </c>
      <c r="E11" s="111">
        <v>1.1755427604159987</v>
      </c>
      <c r="F11" s="111">
        <v>1.0482271863776917</v>
      </c>
      <c r="G11" s="111">
        <v>1.0619160908088483</v>
      </c>
      <c r="H11" s="111">
        <v>1.2651966441069145</v>
      </c>
      <c r="I11" s="111">
        <v>0.92881072288291444</v>
      </c>
      <c r="J11" s="46">
        <v>1.0356569980374279</v>
      </c>
      <c r="K11" s="46">
        <v>1.029336606105766</v>
      </c>
      <c r="L11" s="46">
        <f>(Assets!M13-Assets!M14-Assets!M18)/Liabilities!M15</f>
        <v>0.93801053785494537</v>
      </c>
      <c r="M11" s="46">
        <f>(Assets!N13-Assets!N14-Assets!N18)/Liabilities!N15</f>
        <v>0.87385518152397967</v>
      </c>
      <c r="N11" s="46">
        <f>(Assets!O13-Assets!O14-Assets!O18)/Liabilities!O15</f>
        <v>1.0228597994288371</v>
      </c>
      <c r="O11" s="46">
        <f>(Assets!P13-Assets!P14-Assets!P18)/Liabilities!P15</f>
        <v>1.0194514266219139</v>
      </c>
      <c r="P11" s="46">
        <f>(Assets!Q13-Assets!Q14-Assets!Q18)/Liabilities!Q15</f>
        <v>0.9257185142748019</v>
      </c>
      <c r="Q11" s="46">
        <f>(Assets!R13-Assets!R14-Assets!R18)/Liabilities!R15</f>
        <v>0.88657319338450868</v>
      </c>
      <c r="R11" s="46">
        <f>(Assets!S13-Assets!S14-Assets!S18)/Liabilities!S15</f>
        <v>0.85075829963364324</v>
      </c>
      <c r="S11" s="46">
        <f>(Assets!T13-Assets!T14-Assets!T18)/Liabilities!T15</f>
        <v>0.91967399132646976</v>
      </c>
      <c r="T11" s="46">
        <f>(Assets!U13-Assets!U14-Assets!U18)/Liabilities!U15</f>
        <v>0.94591780097793043</v>
      </c>
      <c r="U11" s="46">
        <f>(Assets!V13-Assets!V14-Assets!V18)/Liabilities!V15</f>
        <v>0.92547232718381867</v>
      </c>
      <c r="V11" s="46">
        <f>(Assets!W13-Assets!W14-Assets!W18)/Liabilities!W15</f>
        <v>0.8495151843883888</v>
      </c>
    </row>
    <row r="12" spans="1:22" ht="22.8" customHeight="1" x14ac:dyDescent="0.2">
      <c r="A12" s="64" t="s">
        <v>73</v>
      </c>
      <c r="B12" s="111">
        <v>0.11305612453912331</v>
      </c>
      <c r="C12" s="111">
        <v>0.22429555465926435</v>
      </c>
      <c r="D12" s="159">
        <v>0.18204504864075988</v>
      </c>
      <c r="E12" s="111">
        <v>3.3602202245846209E-2</v>
      </c>
      <c r="F12" s="111">
        <v>6.7040364962491508E-2</v>
      </c>
      <c r="G12" s="111">
        <v>0.12399882287452622</v>
      </c>
      <c r="H12" s="111">
        <v>0.10149215161222772</v>
      </c>
      <c r="I12" s="111">
        <v>0.108911694823705</v>
      </c>
      <c r="J12" s="46">
        <v>0.11939237533031478</v>
      </c>
      <c r="K12" s="46">
        <v>4.2543119507330862E-2</v>
      </c>
      <c r="L12" s="46">
        <f>Assets!M17/Liabilities!M15</f>
        <v>1.8977568749484306E-3</v>
      </c>
      <c r="M12" s="46">
        <f>Assets!N17/Liabilities!N15</f>
        <v>4.4838511404887954E-2</v>
      </c>
      <c r="N12" s="46">
        <f>Assets!O17/Liabilities!O15</f>
        <v>8.9158973677802136E-2</v>
      </c>
      <c r="O12" s="46">
        <f>Assets!P17/Liabilities!P15</f>
        <v>5.571526763898714E-2</v>
      </c>
      <c r="P12" s="46">
        <f>Assets!Q17/Liabilities!Q15</f>
        <v>0.11174448582068175</v>
      </c>
      <c r="Q12" s="46">
        <f>Assets!R17/Liabilities!R15</f>
        <v>3.8968959111966517E-2</v>
      </c>
      <c r="R12" s="46">
        <f>Assets!S17/Liabilities!S15</f>
        <v>6.5681563967521506E-2</v>
      </c>
      <c r="S12" s="46">
        <f>Assets!T17/Liabilities!T15</f>
        <v>8.8336329863575841E-2</v>
      </c>
      <c r="T12" s="46">
        <f>Assets!U17/Liabilities!U15</f>
        <v>0.10191092903396326</v>
      </c>
      <c r="U12" s="46">
        <f>Assets!V17/Liabilities!V15</f>
        <v>1.3508557457212715E-2</v>
      </c>
      <c r="V12" s="46">
        <f>Assets!W17/Liabilities!W15</f>
        <v>4.0772048292632389E-3</v>
      </c>
    </row>
    <row r="13" spans="1:22" ht="33.9" customHeight="1" x14ac:dyDescent="0.2">
      <c r="A13" s="70" t="s">
        <v>74</v>
      </c>
      <c r="B13" s="112">
        <v>0.45075949878525867</v>
      </c>
      <c r="C13" s="112">
        <v>0.45465963196499809</v>
      </c>
      <c r="D13" s="112">
        <v>0.45502938736608012</v>
      </c>
      <c r="E13" s="112">
        <v>0.45340554245392939</v>
      </c>
      <c r="F13" s="112">
        <v>0.51880463192148585</v>
      </c>
      <c r="G13" s="112">
        <v>0.52893141338011584</v>
      </c>
      <c r="H13" s="112">
        <v>0.46230209453407206</v>
      </c>
      <c r="I13" s="112">
        <v>0.56658895626062977</v>
      </c>
      <c r="J13" s="43">
        <v>0.57444664061953743</v>
      </c>
      <c r="K13" s="43">
        <v>0.52619376039153898</v>
      </c>
      <c r="L13" s="43">
        <f>(Liabilities!M9+Liabilities!M15)/Assets!M21</f>
        <v>0.55120159285667558</v>
      </c>
      <c r="M13" s="43">
        <f>(Liabilities!N9+Liabilities!N15)/Assets!N21</f>
        <v>0.61602490773990115</v>
      </c>
      <c r="N13" s="43">
        <f>(Liabilities!O9+Liabilities!O15)/Assets!O21</f>
        <v>0.55857904315570606</v>
      </c>
      <c r="O13" s="43">
        <f>(Liabilities!P9+Liabilities!P15)/Assets!P21</f>
        <v>0.54616695233171442</v>
      </c>
      <c r="P13" s="43">
        <f>(Liabilities!Q9+Liabilities!Q15)/Assets!Q21</f>
        <v>0.54004871377275609</v>
      </c>
      <c r="Q13" s="43">
        <f>(Liabilities!R9+Liabilities!R15)/Assets!R21</f>
        <v>0.51318570519663986</v>
      </c>
      <c r="R13" s="43">
        <f>(Liabilities!S9+Liabilities!S15)/Assets!S21</f>
        <v>0.57415697760130524</v>
      </c>
      <c r="S13" s="43">
        <f>(Liabilities!T9+Liabilities!T15)/Assets!T21</f>
        <v>0.54921659896863995</v>
      </c>
      <c r="T13" s="43">
        <f>(Liabilities!U9+Liabilities!U15)/Assets!U21</f>
        <v>0.52616048357927769</v>
      </c>
      <c r="U13" s="43">
        <f>(Liabilities!V9+Liabilities!V15)/Assets!V21</f>
        <v>0.52310737823108189</v>
      </c>
      <c r="V13" s="43">
        <f>(Liabilities!W9+Liabilities!W15)/Assets!W21</f>
        <v>0.51162703624340455</v>
      </c>
    </row>
    <row r="14" spans="1:22" ht="22.8" customHeight="1" x14ac:dyDescent="0.2">
      <c r="A14" s="71" t="s">
        <v>75</v>
      </c>
      <c r="B14" s="111">
        <v>2.8058529493587958</v>
      </c>
      <c r="C14" s="111">
        <v>3.0415992803621155</v>
      </c>
      <c r="D14" s="111">
        <v>3.19</v>
      </c>
      <c r="E14" s="111">
        <v>3.1040484458372153</v>
      </c>
      <c r="F14" s="111">
        <v>3.006196202257883</v>
      </c>
      <c r="G14" s="111">
        <v>2.879553021063388</v>
      </c>
      <c r="H14" s="111">
        <v>3.0564405200337221</v>
      </c>
      <c r="I14" s="111">
        <v>2.8290488002936693</v>
      </c>
      <c r="J14" s="46">
        <v>2.8650010907379131</v>
      </c>
      <c r="K14" s="46">
        <v>2.5603848237205908</v>
      </c>
      <c r="L14" s="46">
        <f>Liabilities!M2/Assets!M2</f>
        <v>2.5502392900288076</v>
      </c>
      <c r="M14" s="46">
        <f>Liabilities!N2/Assets!N2</f>
        <v>2.2176300943320348</v>
      </c>
      <c r="N14" s="46">
        <f>Liabilities!O2/Assets!O2</f>
        <v>2.1975285872371817</v>
      </c>
      <c r="O14" s="46">
        <f>Liabilities!P2/Assets!P2</f>
        <v>2.0539425304579351</v>
      </c>
      <c r="P14" s="46">
        <f>Liabilities!Q2/Assets!Q2</f>
        <v>1.6690545920067341</v>
      </c>
      <c r="Q14" s="46">
        <f>Liabilities!R2/Assets!R2</f>
        <v>1.6105081027086325</v>
      </c>
      <c r="R14" s="46">
        <f>Liabilities!S2/Assets!S2</f>
        <v>1.533417681200453</v>
      </c>
      <c r="S14" s="46">
        <f>Liabilities!T2/Assets!T2</f>
        <v>1.5053060569308696</v>
      </c>
      <c r="T14" s="46">
        <f>Liabilities!U2/Assets!U2</f>
        <v>1.5964178633422754</v>
      </c>
      <c r="U14" s="46">
        <f>Liabilities!V2/Assets!V2</f>
        <v>1.5698157732428737</v>
      </c>
      <c r="V14" s="46">
        <f>Liabilities!W2/Assets!W2</f>
        <v>1.486647378572681</v>
      </c>
    </row>
    <row r="15" spans="1:22" x14ac:dyDescent="0.2">
      <c r="H15" s="109"/>
      <c r="I15" s="109"/>
    </row>
    <row r="16" spans="1:22" ht="24.6" thickBot="1" x14ac:dyDescent="0.3">
      <c r="A16" s="92" t="s">
        <v>76</v>
      </c>
      <c r="B16" s="105" t="s">
        <v>173</v>
      </c>
      <c r="C16" s="105" t="s">
        <v>172</v>
      </c>
      <c r="D16" s="105" t="s">
        <v>171</v>
      </c>
      <c r="E16" s="105" t="s">
        <v>169</v>
      </c>
      <c r="F16" s="105" t="s">
        <v>167</v>
      </c>
      <c r="G16" s="105" t="s">
        <v>166</v>
      </c>
      <c r="H16" s="39" t="s">
        <v>165</v>
      </c>
      <c r="I16" s="105" t="s">
        <v>163</v>
      </c>
      <c r="J16" s="39" t="s">
        <v>162</v>
      </c>
      <c r="K16" s="39" t="s">
        <v>18</v>
      </c>
      <c r="L16" s="39" t="s">
        <v>4</v>
      </c>
      <c r="M16" s="39" t="s">
        <v>5</v>
      </c>
      <c r="N16" s="39" t="s">
        <v>6</v>
      </c>
      <c r="O16" s="56" t="s">
        <v>7</v>
      </c>
      <c r="P16" s="56" t="s">
        <v>15</v>
      </c>
      <c r="Q16" s="56" t="s">
        <v>9</v>
      </c>
      <c r="R16" s="56" t="s">
        <v>10</v>
      </c>
      <c r="S16" s="56" t="s">
        <v>20</v>
      </c>
      <c r="T16" s="56" t="s">
        <v>16</v>
      </c>
      <c r="U16" s="56" t="s">
        <v>13</v>
      </c>
      <c r="V16" s="56" t="s">
        <v>17</v>
      </c>
    </row>
    <row r="17" spans="1:22" s="49" customFormat="1" ht="12" thickTop="1" x14ac:dyDescent="0.2">
      <c r="A17" s="47" t="s">
        <v>77</v>
      </c>
      <c r="B17" s="113">
        <v>90</v>
      </c>
      <c r="C17" s="113">
        <v>360</v>
      </c>
      <c r="D17" s="113">
        <v>270</v>
      </c>
      <c r="E17" s="113">
        <v>180</v>
      </c>
      <c r="F17" s="113">
        <v>90</v>
      </c>
      <c r="G17" s="113">
        <v>360</v>
      </c>
      <c r="H17" s="113">
        <v>270</v>
      </c>
      <c r="I17" s="113">
        <v>180</v>
      </c>
      <c r="J17" s="48">
        <v>90</v>
      </c>
      <c r="K17" s="48">
        <v>360</v>
      </c>
      <c r="L17" s="48">
        <v>270</v>
      </c>
      <c r="M17" s="48">
        <v>180</v>
      </c>
      <c r="N17" s="48">
        <v>90</v>
      </c>
      <c r="O17" s="57">
        <v>360</v>
      </c>
      <c r="P17" s="57">
        <v>270</v>
      </c>
      <c r="Q17" s="57">
        <v>180</v>
      </c>
      <c r="R17" s="57">
        <v>90</v>
      </c>
      <c r="S17" s="57">
        <v>360</v>
      </c>
      <c r="T17" s="57">
        <v>270</v>
      </c>
      <c r="U17" s="57">
        <v>180</v>
      </c>
      <c r="V17" s="57">
        <v>90</v>
      </c>
    </row>
    <row r="18" spans="1:22" s="53" customFormat="1" ht="22.8" customHeight="1" x14ac:dyDescent="0.2">
      <c r="A18" s="65" t="s">
        <v>122</v>
      </c>
      <c r="B18" s="114">
        <v>38.715598483004193</v>
      </c>
      <c r="C18" s="114">
        <v>45.068691475264181</v>
      </c>
      <c r="D18" s="157">
        <v>42.895259422004393</v>
      </c>
      <c r="E18" s="114">
        <v>44.929282772572918</v>
      </c>
      <c r="F18" s="114">
        <v>47.92957845392138</v>
      </c>
      <c r="G18" s="114">
        <v>44.685684726856607</v>
      </c>
      <c r="H18" s="114">
        <v>37.36091415189135</v>
      </c>
      <c r="I18" s="114">
        <v>53.932733902566078</v>
      </c>
      <c r="J18" s="54">
        <v>41.429456979915699</v>
      </c>
      <c r="K18" s="54">
        <v>43.350690198665468</v>
      </c>
      <c r="L18" s="54">
        <f>(Assets!M14*Indicators!L17)/SUM('Profit and Loss Account'!L3:L9,'Profit and Loss Account'!L11)</f>
        <v>53.399708490750747</v>
      </c>
      <c r="M18" s="54">
        <f>(Assets!N14*Indicators!M17)/SUM('Profit and Loss Account'!M3:M9,'Profit and Loss Account'!M11)</f>
        <v>54.019001089914106</v>
      </c>
      <c r="N18" s="54">
        <f>(Assets!O14*Indicators!N17)/SUM('Profit and Loss Account'!N3:N9,'Profit and Loss Account'!N11)</f>
        <v>41.940929655874598</v>
      </c>
      <c r="O18" s="54">
        <f>(Assets!P14*Indicators!O17)/SUM('Profit and Loss Account'!O3:O9,'Profit and Loss Account'!O11)</f>
        <v>41.001833220453967</v>
      </c>
      <c r="P18" s="54">
        <f>(Assets!Q14*Indicators!P17)/SUM('Profit and Loss Account'!P3:P9,'Profit and Loss Account'!P11)</f>
        <v>44.098164931349672</v>
      </c>
      <c r="Q18" s="54">
        <f>(Assets!R14*Indicators!Q17)/SUM('Profit and Loss Account'!Q3:Q9,'Profit and Loss Account'!Q11)</f>
        <v>43.154733977667263</v>
      </c>
      <c r="R18" s="54">
        <f>(Assets!S14*Indicators!R17)/SUM('Profit and Loss Account'!R3:R9,'Profit and Loss Account'!R11)</f>
        <v>45.763205705560601</v>
      </c>
      <c r="S18" s="54">
        <f>(Assets!T14*Indicators!S17)/SUM('Profit and Loss Account'!S3:S9,'Profit and Loss Account'!S11)</f>
        <v>39.42757720295652</v>
      </c>
      <c r="T18" s="54">
        <f>(Assets!U14*Indicators!T17)/SUM('Profit and Loss Account'!T3:T9,'Profit and Loss Account'!T11)</f>
        <v>43.698367006249462</v>
      </c>
      <c r="U18" s="54">
        <f>(Assets!V14*Indicators!U17)/SUM('Profit and Loss Account'!U3:U9,'Profit and Loss Account'!U11)</f>
        <v>44.433599920190211</v>
      </c>
      <c r="V18" s="54">
        <f>(Assets!W14*Indicators!V17)/SUM('Profit and Loss Account'!V3:V9,'Profit and Loss Account'!V11)</f>
        <v>46.383979459710709</v>
      </c>
    </row>
    <row r="19" spans="1:22" s="53" customFormat="1" ht="22.8" customHeight="1" x14ac:dyDescent="0.2">
      <c r="A19" s="65" t="s">
        <v>123</v>
      </c>
      <c r="B19" s="114">
        <v>78.428012734181664</v>
      </c>
      <c r="C19" s="114">
        <v>66.318359008687978</v>
      </c>
      <c r="D19" s="157">
        <v>68.35814894703546</v>
      </c>
      <c r="E19" s="114">
        <v>68.419044204271884</v>
      </c>
      <c r="F19" s="114">
        <v>70.092232088071739</v>
      </c>
      <c r="G19" s="114">
        <v>65.508214989561438</v>
      </c>
      <c r="H19" s="114">
        <v>64.828920555281726</v>
      </c>
      <c r="I19" s="114">
        <v>64.055761537710993</v>
      </c>
      <c r="J19" s="54">
        <v>67.859771559080031</v>
      </c>
      <c r="K19" s="54">
        <v>64.716710996907395</v>
      </c>
      <c r="L19" s="54">
        <f>(Assets!M15*Indicators!L17)/'Profit and Loss Account'!L2</f>
        <v>71.085828643288821</v>
      </c>
      <c r="M19" s="54">
        <f>(Assets!N15*Indicators!M17)/'Profit and Loss Account'!M2</f>
        <v>77.13310771909623</v>
      </c>
      <c r="N19" s="54">
        <f>(Assets!O15*Indicators!N17)/'Profit and Loss Account'!N2</f>
        <v>73.444717045384181</v>
      </c>
      <c r="O19" s="54">
        <f>(Assets!P15*Indicators!O17)/'Profit and Loss Account'!O2</f>
        <v>73.901939347694366</v>
      </c>
      <c r="P19" s="54">
        <f>(Assets!Q15*Indicators!P17)/'Profit and Loss Account'!P2</f>
        <v>68.510611382307417</v>
      </c>
      <c r="Q19" s="54">
        <f>(Assets!R15*Indicators!Q17)/'Profit and Loss Account'!Q2</f>
        <v>63.247677695438888</v>
      </c>
      <c r="R19" s="54">
        <f>(Assets!S15*Indicators!R17)/'Profit and Loss Account'!R2</f>
        <v>73.191837692037055</v>
      </c>
      <c r="S19" s="54">
        <f>(Assets!T15*Indicators!S17)/'Profit and Loss Account'!S2</f>
        <v>72.345203070575906</v>
      </c>
      <c r="T19" s="54">
        <f>(Assets!U15*Indicators!T17)/'Profit and Loss Account'!T2</f>
        <v>73.903268166576382</v>
      </c>
      <c r="U19" s="54">
        <f>(Assets!V15*Indicators!U17)/'Profit and Loss Account'!U2</f>
        <v>78.542208940303155</v>
      </c>
      <c r="V19" s="54">
        <f>(Assets!W15*Indicators!V17)/'Profit and Loss Account'!V2</f>
        <v>66.391457636492234</v>
      </c>
    </row>
    <row r="20" spans="1:22" ht="24.9" customHeight="1" x14ac:dyDescent="0.2">
      <c r="A20" s="65" t="s">
        <v>124</v>
      </c>
      <c r="B20" s="115">
        <v>67.705042822229956</v>
      </c>
      <c r="C20" s="115">
        <v>65.673296380828177</v>
      </c>
      <c r="D20" s="157">
        <v>63.806306735466954</v>
      </c>
      <c r="E20" s="115">
        <v>59.914715976028276</v>
      </c>
      <c r="F20" s="115">
        <v>71.436173579028761</v>
      </c>
      <c r="G20" s="115">
        <v>69.844078569487777</v>
      </c>
      <c r="H20" s="115">
        <v>55.725947355643669</v>
      </c>
      <c r="I20" s="115">
        <v>78.126402575861064</v>
      </c>
      <c r="J20" s="50">
        <v>74.061324509711667</v>
      </c>
      <c r="K20" s="50">
        <v>65.582831540560377</v>
      </c>
      <c r="L20" s="50">
        <f>(Liabilities!M15*Indicators!L17)/'Profit and Loss Account'!L2</f>
        <v>75.937248254286786</v>
      </c>
      <c r="M20" s="50">
        <f>(Liabilities!N15*Indicators!M17)/'Profit and Loss Account'!M2</f>
        <v>93.041684804740711</v>
      </c>
      <c r="N20" s="50">
        <f>(Liabilities!O15*Indicators!N17)/'Profit and Loss Account'!N2</f>
        <v>78.659796607021235</v>
      </c>
      <c r="O20" s="50">
        <f>(Liabilities!P15*Indicators!O17)/'Profit and Loss Account'!O2</f>
        <v>76.682750417589745</v>
      </c>
      <c r="P20" s="50">
        <f>(Liabilities!Q15*Indicators!P17)/'Profit and Loss Account'!P2</f>
        <v>84.168055720919156</v>
      </c>
      <c r="Q20" s="50">
        <f>(Liabilities!R15*Indicators!Q17)/'Profit and Loss Account'!Q2</f>
        <v>74.619350798455272</v>
      </c>
      <c r="R20" s="50">
        <f>(Liabilities!S15*Indicators!R17)/'Profit and Loss Account'!R2</f>
        <v>93.228896446581444</v>
      </c>
      <c r="S20" s="50">
        <f>(Liabilities!T15*Indicators!S17)/'Profit and Loss Account'!S2</f>
        <v>87.022646060892995</v>
      </c>
      <c r="T20" s="50">
        <f>(Liabilities!U15*Indicators!T17)/'Profit and Loss Account'!T2</f>
        <v>87.562400998415981</v>
      </c>
      <c r="U20" s="50">
        <f>(Liabilities!V15*Indicators!U17)/'Profit and Loss Account'!U2</f>
        <v>86.124264524070966</v>
      </c>
      <c r="V20" s="50">
        <f>(Liabilities!W15*Indicators!V17)/'Profit and Loss Account'!V2</f>
        <v>78.5290692418546</v>
      </c>
    </row>
    <row r="21" spans="1:22" s="53" customFormat="1" ht="23.1" customHeight="1" x14ac:dyDescent="0.2">
      <c r="A21" s="65" t="s">
        <v>78</v>
      </c>
      <c r="B21" s="116">
        <v>49.438568394955894</v>
      </c>
      <c r="C21" s="116">
        <v>45.713754103123975</v>
      </c>
      <c r="D21" s="65">
        <v>47.447101633572892</v>
      </c>
      <c r="E21" s="116">
        <v>53.433611000816526</v>
      </c>
      <c r="F21" s="116">
        <v>46.585636962964358</v>
      </c>
      <c r="G21" s="116">
        <v>40.349821146930267</v>
      </c>
      <c r="H21" s="116">
        <v>46.463887351529408</v>
      </c>
      <c r="I21" s="116">
        <v>39.862092864415999</v>
      </c>
      <c r="J21" s="55">
        <v>35.227904029284062</v>
      </c>
      <c r="K21" s="55">
        <v>42.484569655012493</v>
      </c>
      <c r="L21" s="55">
        <f>L18+L19-L20</f>
        <v>48.548288879752775</v>
      </c>
      <c r="M21" s="55">
        <f>M18+M19-M20</f>
        <v>38.110424004269632</v>
      </c>
      <c r="N21" s="55">
        <f>N18+N19-N20</f>
        <v>36.725850094237543</v>
      </c>
      <c r="O21" s="55">
        <f t="shared" ref="O21:V21" si="0">O18+O19-O20</f>
        <v>38.221022150558582</v>
      </c>
      <c r="P21" s="55">
        <f t="shared" si="0"/>
        <v>28.440720592737932</v>
      </c>
      <c r="Q21" s="55">
        <f t="shared" si="0"/>
        <v>31.783060874650872</v>
      </c>
      <c r="R21" s="55">
        <f t="shared" si="0"/>
        <v>25.726146951016204</v>
      </c>
      <c r="S21" s="55">
        <f t="shared" si="0"/>
        <v>24.750134212639423</v>
      </c>
      <c r="T21" s="55">
        <f t="shared" si="0"/>
        <v>30.039234174409856</v>
      </c>
      <c r="U21" s="55">
        <f t="shared" si="0"/>
        <v>36.851544336422407</v>
      </c>
      <c r="V21" s="55">
        <f t="shared" si="0"/>
        <v>34.24636785434835</v>
      </c>
    </row>
    <row r="24" spans="1:22" x14ac:dyDescent="0.2">
      <c r="N24" s="51"/>
      <c r="O24" s="51"/>
    </row>
    <row r="25" spans="1:22" x14ac:dyDescent="0.2">
      <c r="N25" s="52"/>
      <c r="O25" s="5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6</vt:i4>
      </vt:variant>
      <vt:variant>
        <vt:lpstr>Nazwane zakresy</vt:lpstr>
      </vt:variant>
      <vt:variant>
        <vt:i4>2</vt:i4>
      </vt:variant>
    </vt:vector>
  </HeadingPairs>
  <TitlesOfParts>
    <vt:vector size="8" baseType="lpstr">
      <vt:lpstr>TIM SA =&gt;</vt:lpstr>
      <vt:lpstr>Assets</vt:lpstr>
      <vt:lpstr>Liabilities</vt:lpstr>
      <vt:lpstr>Profit and Loss Account</vt:lpstr>
      <vt:lpstr>Cash Flow</vt:lpstr>
      <vt:lpstr>Indicators</vt:lpstr>
      <vt:lpstr>Assets!Obszar_wydruku</vt:lpstr>
      <vt:lpstr>Liabilities!Obszar_wydruku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Aneta Kidoń</dc:creator>
  <cp:keywords/>
  <dc:description/>
  <cp:lastModifiedBy>Michał Kostrowicki</cp:lastModifiedBy>
  <cp:revision/>
  <dcterms:created xsi:type="dcterms:W3CDTF">2021-05-27T11:23:02Z</dcterms:created>
  <dcterms:modified xsi:type="dcterms:W3CDTF">2024-05-28T11:17:07Z</dcterms:modified>
  <cp:category/>
  <cp:contentStatus/>
</cp:coreProperties>
</file>